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Копия\УЧЕБНЫЕ ПЛАНЫ свод\2024-2025\15.02.10\"/>
    </mc:Choice>
  </mc:AlternateContent>
  <xr:revisionPtr revIDLastSave="0" documentId="8_{EDE7DBC1-E8F3-4069-A388-9CF26D4B9A9F}" xr6:coauthVersionLast="36" xr6:coauthVersionMax="36" xr10:uidLastSave="{00000000-0000-0000-0000-000000000000}"/>
  <bookViews>
    <workbookView xWindow="0" yWindow="0" windowWidth="28800" windowHeight="12225" xr2:uid="{D6FAFE10-0E5D-4431-89A1-CC8B4703228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2" i="1" l="1"/>
  <c r="N81" i="1"/>
  <c r="N80" i="1"/>
  <c r="V79" i="1"/>
  <c r="U79" i="1"/>
  <c r="T79" i="1"/>
  <c r="S79" i="1"/>
  <c r="N79" i="1" s="1"/>
  <c r="R79" i="1"/>
  <c r="Q79" i="1"/>
  <c r="P79" i="1"/>
  <c r="O79" i="1"/>
  <c r="V78" i="1"/>
  <c r="U78" i="1"/>
  <c r="T78" i="1"/>
  <c r="S78" i="1"/>
  <c r="R78" i="1"/>
  <c r="Q78" i="1"/>
  <c r="P78" i="1"/>
  <c r="O78" i="1"/>
  <c r="N78" i="1" s="1"/>
  <c r="U77" i="1"/>
  <c r="G71" i="1"/>
  <c r="G70" i="1"/>
  <c r="G69" i="1"/>
  <c r="G68" i="1"/>
  <c r="D67" i="1"/>
  <c r="M66" i="1"/>
  <c r="G66" i="1" s="1"/>
  <c r="G64" i="1"/>
  <c r="G63" i="1"/>
  <c r="I62" i="1"/>
  <c r="J62" i="1" s="1"/>
  <c r="J61" i="1" s="1"/>
  <c r="G62" i="1"/>
  <c r="W61" i="1"/>
  <c r="V61" i="1"/>
  <c r="U61" i="1"/>
  <c r="T61" i="1"/>
  <c r="S61" i="1"/>
  <c r="R61" i="1"/>
  <c r="Q61" i="1"/>
  <c r="Q40" i="1" s="1"/>
  <c r="Q39" i="1" s="1"/>
  <c r="P61" i="1"/>
  <c r="O61" i="1"/>
  <c r="N61" i="1"/>
  <c r="M61" i="1"/>
  <c r="L61" i="1"/>
  <c r="K61" i="1"/>
  <c r="I61" i="1"/>
  <c r="G61" i="1" s="1"/>
  <c r="H61" i="1"/>
  <c r="M59" i="1"/>
  <c r="G59" i="1"/>
  <c r="M58" i="1"/>
  <c r="G58" i="1"/>
  <c r="I57" i="1"/>
  <c r="I54" i="1" s="1"/>
  <c r="G57" i="1"/>
  <c r="J56" i="1"/>
  <c r="G56" i="1"/>
  <c r="J55" i="1"/>
  <c r="G55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H54" i="1"/>
  <c r="M52" i="1"/>
  <c r="G52" i="1"/>
  <c r="M51" i="1"/>
  <c r="M48" i="1" s="1"/>
  <c r="I50" i="1"/>
  <c r="J50" i="1" s="1"/>
  <c r="I49" i="1"/>
  <c r="J49" i="1" s="1"/>
  <c r="J48" i="1" s="1"/>
  <c r="G49" i="1"/>
  <c r="W48" i="1"/>
  <c r="W40" i="1" s="1"/>
  <c r="W39" i="1" s="1"/>
  <c r="V48" i="1"/>
  <c r="U48" i="1"/>
  <c r="T48" i="1"/>
  <c r="S48" i="1"/>
  <c r="R48" i="1"/>
  <c r="Q48" i="1"/>
  <c r="P48" i="1"/>
  <c r="P40" i="1" s="1"/>
  <c r="P39" i="1" s="1"/>
  <c r="O48" i="1"/>
  <c r="O40" i="1" s="1"/>
  <c r="O39" i="1" s="1"/>
  <c r="N48" i="1"/>
  <c r="L48" i="1"/>
  <c r="K48" i="1"/>
  <c r="I48" i="1"/>
  <c r="H48" i="1"/>
  <c r="H40" i="1" s="1"/>
  <c r="H39" i="1" s="1"/>
  <c r="M46" i="1"/>
  <c r="G46" i="1"/>
  <c r="M45" i="1"/>
  <c r="G45" i="1" s="1"/>
  <c r="I44" i="1"/>
  <c r="J44" i="1" s="1"/>
  <c r="G44" i="1"/>
  <c r="J43" i="1"/>
  <c r="G43" i="1"/>
  <c r="I42" i="1"/>
  <c r="J42" i="1" s="1"/>
  <c r="W41" i="1"/>
  <c r="V41" i="1"/>
  <c r="U41" i="1"/>
  <c r="T41" i="1"/>
  <c r="T40" i="1" s="1"/>
  <c r="T39" i="1" s="1"/>
  <c r="S41" i="1"/>
  <c r="R41" i="1"/>
  <c r="Q41" i="1"/>
  <c r="P41" i="1"/>
  <c r="O41" i="1"/>
  <c r="N41" i="1"/>
  <c r="M41" i="1"/>
  <c r="L41" i="1"/>
  <c r="L40" i="1" s="1"/>
  <c r="L39" i="1" s="1"/>
  <c r="K41" i="1"/>
  <c r="I41" i="1"/>
  <c r="G41" i="1" s="1"/>
  <c r="H41" i="1"/>
  <c r="V40" i="1"/>
  <c r="V39" i="1" s="1"/>
  <c r="U40" i="1"/>
  <c r="U39" i="1" s="1"/>
  <c r="U67" i="1" s="1"/>
  <c r="S40" i="1"/>
  <c r="R40" i="1"/>
  <c r="N40" i="1"/>
  <c r="N39" i="1" s="1"/>
  <c r="K40" i="1"/>
  <c r="F40" i="1"/>
  <c r="F39" i="1" s="1"/>
  <c r="E40" i="1"/>
  <c r="E39" i="1" s="1"/>
  <c r="E67" i="1" s="1"/>
  <c r="D40" i="1"/>
  <c r="C40" i="1"/>
  <c r="S39" i="1"/>
  <c r="R39" i="1"/>
  <c r="K39" i="1"/>
  <c r="D39" i="1"/>
  <c r="C39" i="1"/>
  <c r="J38" i="1"/>
  <c r="I38" i="1"/>
  <c r="G38" i="1"/>
  <c r="J37" i="1"/>
  <c r="I37" i="1"/>
  <c r="G37" i="1" s="1"/>
  <c r="I36" i="1"/>
  <c r="J36" i="1" s="1"/>
  <c r="G36" i="1"/>
  <c r="I35" i="1"/>
  <c r="G35" i="1" s="1"/>
  <c r="I34" i="1"/>
  <c r="J34" i="1" s="1"/>
  <c r="I33" i="1"/>
  <c r="J33" i="1" s="1"/>
  <c r="I32" i="1"/>
  <c r="J32" i="1" s="1"/>
  <c r="I31" i="1"/>
  <c r="J31" i="1" s="1"/>
  <c r="G31" i="1"/>
  <c r="J30" i="1"/>
  <c r="I30" i="1"/>
  <c r="G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H29" i="1"/>
  <c r="I28" i="1"/>
  <c r="J28" i="1" s="1"/>
  <c r="I27" i="1"/>
  <c r="J27" i="1" s="1"/>
  <c r="I26" i="1"/>
  <c r="J26" i="1" s="1"/>
  <c r="I25" i="1"/>
  <c r="J25" i="1" s="1"/>
  <c r="G25" i="1"/>
  <c r="J24" i="1"/>
  <c r="I24" i="1"/>
  <c r="G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H23" i="1"/>
  <c r="I22" i="1"/>
  <c r="G22" i="1"/>
  <c r="P21" i="1"/>
  <c r="N21" i="1"/>
  <c r="M21" i="1"/>
  <c r="M5" i="1" s="1"/>
  <c r="L21" i="1"/>
  <c r="I21" i="1"/>
  <c r="G21" i="1" s="1"/>
  <c r="I20" i="1"/>
  <c r="G20" i="1"/>
  <c r="I19" i="1"/>
  <c r="J19" i="1" s="1"/>
  <c r="J17" i="1" s="1"/>
  <c r="G19" i="1"/>
  <c r="I18" i="1"/>
  <c r="G18" i="1"/>
  <c r="W17" i="1"/>
  <c r="V17" i="1"/>
  <c r="U17" i="1"/>
  <c r="T17" i="1"/>
  <c r="S17" i="1"/>
  <c r="R17" i="1"/>
  <c r="Q17" i="1"/>
  <c r="P17" i="1"/>
  <c r="O17" i="1"/>
  <c r="I17" i="1" s="1"/>
  <c r="G17" i="1" s="1"/>
  <c r="N17" i="1"/>
  <c r="M17" i="1"/>
  <c r="L17" i="1"/>
  <c r="K17" i="1"/>
  <c r="K5" i="1" s="1"/>
  <c r="K67" i="1" s="1"/>
  <c r="K73" i="1" s="1"/>
  <c r="H17" i="1"/>
  <c r="I16" i="1"/>
  <c r="J16" i="1" s="1"/>
  <c r="I15" i="1"/>
  <c r="J15" i="1" s="1"/>
  <c r="I14" i="1"/>
  <c r="J14" i="1" s="1"/>
  <c r="J13" i="1"/>
  <c r="I13" i="1"/>
  <c r="G13" i="1"/>
  <c r="J12" i="1"/>
  <c r="I12" i="1"/>
  <c r="G12" i="1"/>
  <c r="J11" i="1"/>
  <c r="I11" i="1"/>
  <c r="G11" i="1"/>
  <c r="I10" i="1"/>
  <c r="J10" i="1" s="1"/>
  <c r="G10" i="1"/>
  <c r="I9" i="1"/>
  <c r="G9" i="1" s="1"/>
  <c r="I8" i="1"/>
  <c r="J8" i="1" s="1"/>
  <c r="I7" i="1"/>
  <c r="J7" i="1" s="1"/>
  <c r="W6" i="1"/>
  <c r="V6" i="1"/>
  <c r="V5" i="1" s="1"/>
  <c r="U6" i="1"/>
  <c r="T6" i="1"/>
  <c r="T5" i="1" s="1"/>
  <c r="S6" i="1"/>
  <c r="R6" i="1"/>
  <c r="Q6" i="1"/>
  <c r="Q5" i="1" s="1"/>
  <c r="P6" i="1"/>
  <c r="O6" i="1"/>
  <c r="N6" i="1"/>
  <c r="N5" i="1" s="1"/>
  <c r="M6" i="1"/>
  <c r="L6" i="1"/>
  <c r="L5" i="1" s="1"/>
  <c r="K6" i="1"/>
  <c r="I6" i="1"/>
  <c r="G6" i="1" s="1"/>
  <c r="H6" i="1"/>
  <c r="W5" i="1"/>
  <c r="W67" i="1" s="1"/>
  <c r="W73" i="1" s="1"/>
  <c r="U5" i="1"/>
  <c r="S5" i="1"/>
  <c r="S77" i="1" s="1"/>
  <c r="R5" i="1"/>
  <c r="R67" i="1" s="1"/>
  <c r="P5" i="1"/>
  <c r="P67" i="1" s="1"/>
  <c r="O5" i="1"/>
  <c r="O67" i="1" s="1"/>
  <c r="H5" i="1"/>
  <c r="H67" i="1" s="1"/>
  <c r="H73" i="1" s="1"/>
  <c r="F5" i="1"/>
  <c r="E5" i="1"/>
  <c r="D5" i="1"/>
  <c r="C5" i="1"/>
  <c r="C67" i="1" s="1"/>
  <c r="R72" i="1" l="1"/>
  <c r="R73" i="1"/>
  <c r="N67" i="1"/>
  <c r="N73" i="1" s="1"/>
  <c r="V77" i="1"/>
  <c r="V67" i="1"/>
  <c r="J41" i="1"/>
  <c r="G48" i="1"/>
  <c r="M40" i="1"/>
  <c r="M39" i="1" s="1"/>
  <c r="M67" i="1" s="1"/>
  <c r="M73" i="1" s="1"/>
  <c r="U73" i="1"/>
  <c r="U72" i="1"/>
  <c r="I40" i="1"/>
  <c r="I39" i="1" s="1"/>
  <c r="G54" i="1"/>
  <c r="G40" i="1" s="1"/>
  <c r="G39" i="1" s="1"/>
  <c r="F67" i="1"/>
  <c r="Q67" i="1"/>
  <c r="G5" i="1"/>
  <c r="Q77" i="1"/>
  <c r="O72" i="1"/>
  <c r="O73" i="1"/>
  <c r="P72" i="1"/>
  <c r="P73" i="1"/>
  <c r="L67" i="1"/>
  <c r="T67" i="1"/>
  <c r="T77" i="1"/>
  <c r="J23" i="1"/>
  <c r="I5" i="1"/>
  <c r="I67" i="1" s="1"/>
  <c r="I73" i="1" s="1"/>
  <c r="G7" i="1"/>
  <c r="J9" i="1"/>
  <c r="J6" i="1" s="1"/>
  <c r="J5" i="1" s="1"/>
  <c r="G15" i="1"/>
  <c r="I23" i="1"/>
  <c r="G23" i="1" s="1"/>
  <c r="G27" i="1"/>
  <c r="I29" i="1"/>
  <c r="G29" i="1" s="1"/>
  <c r="G33" i="1"/>
  <c r="J35" i="1"/>
  <c r="J29" i="1" s="1"/>
  <c r="G51" i="1"/>
  <c r="S67" i="1"/>
  <c r="G8" i="1"/>
  <c r="G16" i="1"/>
  <c r="G28" i="1"/>
  <c r="G34" i="1"/>
  <c r="J57" i="1"/>
  <c r="J54" i="1" s="1"/>
  <c r="O77" i="1"/>
  <c r="N77" i="1" s="1"/>
  <c r="P77" i="1"/>
  <c r="G14" i="1"/>
  <c r="G26" i="1"/>
  <c r="G32" i="1"/>
  <c r="G42" i="1"/>
  <c r="G50" i="1"/>
  <c r="R77" i="1"/>
  <c r="T72" i="1" l="1"/>
  <c r="T73" i="1"/>
  <c r="Q72" i="1"/>
  <c r="Q73" i="1"/>
  <c r="G67" i="1"/>
  <c r="S72" i="1"/>
  <c r="S73" i="1"/>
  <c r="J40" i="1"/>
  <c r="J39" i="1" s="1"/>
  <c r="J67" i="1" s="1"/>
  <c r="J73" i="1" s="1"/>
  <c r="V72" i="1"/>
  <c r="V73" i="1"/>
  <c r="G73" i="1" l="1"/>
  <c r="G72" i="1"/>
</calcChain>
</file>

<file path=xl/sharedStrings.xml><?xml version="1.0" encoding="utf-8"?>
<sst xmlns="http://schemas.openxmlformats.org/spreadsheetml/2006/main" count="186" uniqueCount="167">
  <si>
    <t>Код</t>
  </si>
  <si>
    <t>Наименование циклов, дисциплин, модулей, междисциплинарных курсов</t>
  </si>
  <si>
    <t>Формы промежуточной аттестации</t>
  </si>
  <si>
    <t>Распределение по курсам и семестрам</t>
  </si>
  <si>
    <t>Вариативная часть образовательной программы</t>
  </si>
  <si>
    <t>ВСЕГО</t>
  </si>
  <si>
    <t>В том числе в форме практической подготовки</t>
  </si>
  <si>
    <t>Работа обучающихся во взаимодействии с преподавателем</t>
  </si>
  <si>
    <t>1 курс</t>
  </si>
  <si>
    <t>2 курс</t>
  </si>
  <si>
    <t>3 курс</t>
  </si>
  <si>
    <t>4 курс</t>
  </si>
  <si>
    <t>Э</t>
  </si>
  <si>
    <t>ДЗ</t>
  </si>
  <si>
    <t>З</t>
  </si>
  <si>
    <t>Курсовое проектирование</t>
  </si>
  <si>
    <t>Занятия по дисциплинам, МДДК</t>
  </si>
  <si>
    <t>Самостоятельная работа</t>
  </si>
  <si>
    <t>Практики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</si>
  <si>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</si>
  <si>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</si>
  <si>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</si>
  <si>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</si>
  <si>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</si>
  <si>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</si>
  <si>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</si>
  <si>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</si>
  <si>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Всего по дисциплинам/МДК</t>
  </si>
  <si>
    <t>В том числе, лекции</t>
  </si>
  <si>
    <t>В том числе, лабораторные и практические занятия</t>
  </si>
  <si>
    <t>22            ( 2 п/а)</t>
  </si>
  <si>
    <t>18           (2УП+2ПП+ 2  п/а)</t>
  </si>
  <si>
    <t>14           (2УП+6ПП+ 1  п/а)</t>
  </si>
  <si>
    <t>4        (2УП+ 10ПП+1 п/а)</t>
  </si>
  <si>
    <t>3          (4УП+6ПП+4 ПД+ 1  п/а +6 ГИА))</t>
  </si>
  <si>
    <t>ОО</t>
  </si>
  <si>
    <t>Общеобразовательный цикл</t>
  </si>
  <si>
    <t>ОБД</t>
  </si>
  <si>
    <t>Базовые дисциплины</t>
  </si>
  <si>
    <t>ОБД.01</t>
  </si>
  <si>
    <t xml:space="preserve"> Русский язык</t>
  </si>
  <si>
    <t>ОБД.02</t>
  </si>
  <si>
    <t xml:space="preserve"> Литература</t>
  </si>
  <si>
    <t>ОБД.03</t>
  </si>
  <si>
    <t>Иностранный язык</t>
  </si>
  <si>
    <t>ОБД.04</t>
  </si>
  <si>
    <t>История</t>
  </si>
  <si>
    <t>ОБД.05</t>
  </si>
  <si>
    <t xml:space="preserve">Обществознание (включая экономику и право) </t>
  </si>
  <si>
    <t>ОБД.06</t>
  </si>
  <si>
    <t>Химия</t>
  </si>
  <si>
    <t>ОБД.07</t>
  </si>
  <si>
    <t>Биология</t>
  </si>
  <si>
    <t>ОБД.08</t>
  </si>
  <si>
    <t>Физическая культура</t>
  </si>
  <si>
    <t>ОБД.09</t>
  </si>
  <si>
    <t>Основы безопасности жизнедеятельности и защиты Родины</t>
  </si>
  <si>
    <t>ОБД.10</t>
  </si>
  <si>
    <t>География</t>
  </si>
  <si>
    <t>ОПД</t>
  </si>
  <si>
    <t>Профильные дисциплины</t>
  </si>
  <si>
    <t>ОПД.01</t>
  </si>
  <si>
    <t>Математика</t>
  </si>
  <si>
    <t xml:space="preserve">ОПД.02 </t>
  </si>
  <si>
    <t xml:space="preserve">Информатика </t>
  </si>
  <si>
    <t>ОПД.03</t>
  </si>
  <si>
    <t>Физика</t>
  </si>
  <si>
    <t>ПОО</t>
  </si>
  <si>
    <t>Предлагаемые ОО</t>
  </si>
  <si>
    <t>ПОО.01</t>
  </si>
  <si>
    <t>Основы проектной деятельности</t>
  </si>
  <si>
    <t>СГ</t>
  </si>
  <si>
    <t xml:space="preserve">  Cоциально-гуманитарный  цикл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</si>
  <si>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</si>
  <si>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</si>
  <si>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</si>
  <si>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</si>
  <si>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</si>
  <si>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</si>
  <si>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</si>
  <si>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СГ.05</t>
  </si>
  <si>
    <t>Основы финансовой грамотности</t>
  </si>
  <si>
    <t>ОП</t>
  </si>
  <si>
    <t>Общепрофессиональный цикл</t>
  </si>
  <si>
    <t>ОП.01</t>
  </si>
  <si>
    <t>Инженерная и компьютерная   графика</t>
  </si>
  <si>
    <t>ОП.02</t>
  </si>
  <si>
    <t xml:space="preserve"> Электротехника </t>
  </si>
  <si>
    <t>ОП.03</t>
  </si>
  <si>
    <t>Метрология, стандартизация и сетификкация</t>
  </si>
  <si>
    <t>ОП.04</t>
  </si>
  <si>
    <t>Техническая механика</t>
  </si>
  <si>
    <t>ОП.05</t>
  </si>
  <si>
    <t>Охрана труда</t>
  </si>
  <si>
    <t>ОП.06</t>
  </si>
  <si>
    <t>Материалловедение</t>
  </si>
  <si>
    <t>ОП.07</t>
  </si>
  <si>
    <t>Основы вычислительной техники</t>
  </si>
  <si>
    <t>ОП.08</t>
  </si>
  <si>
    <t>Элементы гидравлических и пневматических систем</t>
  </si>
  <si>
    <t>ОП.09</t>
  </si>
  <si>
    <t>Математические методы решения прикладных профессиональных задач</t>
  </si>
  <si>
    <t>П.00</t>
  </si>
  <si>
    <t>Профессиональный цикл</t>
  </si>
  <si>
    <t>ПМ</t>
  </si>
  <si>
    <t>Профессиональные модули</t>
  </si>
  <si>
    <t>ПМ.01</t>
  </si>
  <si>
    <t>Сборка, программирование и пуско-наладка мехатронных систем</t>
  </si>
  <si>
    <t>МДК.01.01</t>
  </si>
  <si>
    <t>Установка и регулировка элементов мехатронных систем</t>
  </si>
  <si>
    <t>МДК.01.02</t>
  </si>
  <si>
    <t>Монтаж мехатронных систем</t>
  </si>
  <si>
    <t>МДК.01.03</t>
  </si>
  <si>
    <t>Программирование мехатронных систем</t>
  </si>
  <si>
    <t>УП.01</t>
  </si>
  <si>
    <t>Учебная практика</t>
  </si>
  <si>
    <t>ПП.01</t>
  </si>
  <si>
    <t>Производственная практика</t>
  </si>
  <si>
    <t xml:space="preserve"> Экзамен</t>
  </si>
  <si>
    <t>ПМ.02</t>
  </si>
  <si>
    <t>Техническое обслуживание узлов и агрегатов мехатронных устройств и систем</t>
  </si>
  <si>
    <t>МДК.02.01</t>
  </si>
  <si>
    <t>МДК.02.02</t>
  </si>
  <si>
    <t>Техническое обслуживание программного обеспечения мехатронных устройств и систем</t>
  </si>
  <si>
    <t>УП.02</t>
  </si>
  <si>
    <t>ПП.02</t>
  </si>
  <si>
    <t>Экзамен</t>
  </si>
  <si>
    <t>ПМ.03</t>
  </si>
  <si>
    <t>Монтаж, программирование и обслуживание робототехнических средств</t>
  </si>
  <si>
    <t>МДК.03.01</t>
  </si>
  <si>
    <t>Монтаж роботехнических систем</t>
  </si>
  <si>
    <t>МДК.03.02</t>
  </si>
  <si>
    <t>Программирование робототехнических систем</t>
  </si>
  <si>
    <t>МДК.03.03</t>
  </si>
  <si>
    <t>Обслуживание робототехнических систем</t>
  </si>
  <si>
    <t>УП.03</t>
  </si>
  <si>
    <t>ПП.03</t>
  </si>
  <si>
    <t>ПМ.04</t>
  </si>
  <si>
    <t>Выполнение работ по одной или нескольким профессиям рабочих,  должностям служащих- 14919 "Наладчик контрольно-измерительных приборов и автоматики"</t>
  </si>
  <si>
    <t>МДК.04.01</t>
  </si>
  <si>
    <t>Основы организации работ по монтажу, пуско-наладке и эксплуатации КИПиА</t>
  </si>
  <si>
    <t>УП.04</t>
  </si>
  <si>
    <t>ПП.04</t>
  </si>
  <si>
    <t>Производственная практика (преддипломная)</t>
  </si>
  <si>
    <t>Промежуточная аттестация</t>
  </si>
  <si>
    <t>Государственная итоговая аттестация</t>
  </si>
  <si>
    <t>Консультации</t>
  </si>
  <si>
    <t>ИТОГО</t>
  </si>
  <si>
    <t>7 нед</t>
  </si>
  <si>
    <t>2 нед</t>
  </si>
  <si>
    <t>1 нед</t>
  </si>
  <si>
    <t>Государственная итоговая аттестация в форме защиты выпускной квалификационной работы (дипломный проект), включающего и проведение 
демонстрационного экзамена.</t>
  </si>
  <si>
    <t>6 нед</t>
  </si>
  <si>
    <t>1с</t>
  </si>
  <si>
    <t>2с</t>
  </si>
  <si>
    <t>3с</t>
  </si>
  <si>
    <t>4с</t>
  </si>
  <si>
    <t>5с</t>
  </si>
  <si>
    <t>6с</t>
  </si>
  <si>
    <t>7с</t>
  </si>
  <si>
    <t>8с</t>
  </si>
  <si>
    <t>Дисциплин и МДК</t>
  </si>
  <si>
    <t>Учебной практики</t>
  </si>
  <si>
    <t>Производственной практики вкл. преддипломную</t>
  </si>
  <si>
    <t>Экзаменов</t>
  </si>
  <si>
    <t>Дифференцированных зачетов(без учета физкультуры)</t>
  </si>
  <si>
    <t>Зачетов (без учета физкультуры и индивидуального проекта)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</si>
</sst>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indexed="8"/>
      <name val="Tahoma"/>
      <charset val="204"/>
    </font>
    <font>
      <sz val="11"/>
      <color indexed="8"/>
      <name val="Times New Roman"/>
      <charset val="204"/>
    </font>
    <font>
      <sz val="12"/>
      <name val="Times New Roman"/>
      <charset val="204"/>
    </font>
    <font>
      <b/>
      <sz val="11"/>
      <color rgb="FFFF0000"/>
      <name val="Calibri"/>
      <charset val="204"/>
      <scheme val="minor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charset val="204"/>
      <scheme val="minor"/>
    </font>
    <font>
      <b/>
      <sz val="11"/>
      <color indexed="8"/>
      <name val="Times New Roman"/>
      <charset val="204"/>
    </font>
    <font>
      <sz val="11"/>
      <color rgb="FFFF0000"/>
      <name val="Calibri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charset val="204"/>
    </font>
    <font>
      <b/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</fonts>
  <fills count="1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ED2D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5117038483843"/>
        <bgColor indexed="1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1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181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textRotation="90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center" textRotation="90" wrapText="1"/>
    </xf>
    <xf numFmtId="0" fontId="6" fillId="0" borderId="7" xfId="0" applyFont="1" applyBorder="1" applyAlignment="1">
      <alignment horizontal="center" textRotation="90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textRotation="90" wrapText="1"/>
    </xf>
    <xf numFmtId="0" fontId="4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top" wrapText="1"/>
    </xf>
    <xf numFmtId="0" fontId="4" fillId="5" borderId="6" xfId="0" applyFont="1" applyFill="1" applyBorder="1" applyAlignment="1">
      <alignment vertical="center"/>
    </xf>
    <xf numFmtId="0" fontId="9" fillId="6" borderId="6" xfId="0" applyFont="1" applyFill="1" applyBorder="1" applyAlignment="1">
      <alignment horizontal="center" vertical="center"/>
    </xf>
    <xf numFmtId="0" fontId="0" fillId="5" borderId="6" xfId="0" applyFont="1" applyFill="1" applyBorder="1"/>
    <xf numFmtId="0" fontId="0" fillId="5" borderId="7" xfId="0" applyFont="1" applyFill="1" applyBorder="1"/>
    <xf numFmtId="0" fontId="0" fillId="5" borderId="12" xfId="0" applyFont="1" applyFill="1" applyBorder="1"/>
    <xf numFmtId="0" fontId="10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0" fillId="7" borderId="6" xfId="0" applyFill="1" applyBorder="1"/>
    <xf numFmtId="0" fontId="11" fillId="6" borderId="6" xfId="0" applyFont="1" applyFill="1" applyBorder="1" applyAlignment="1">
      <alignment horizontal="center"/>
    </xf>
    <xf numFmtId="0" fontId="0" fillId="7" borderId="7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10" xfId="0" applyFill="1" applyBorder="1"/>
    <xf numFmtId="0" fontId="0" fillId="0" borderId="12" xfId="0" applyFill="1" applyBorder="1"/>
    <xf numFmtId="0" fontId="13" fillId="0" borderId="5" xfId="1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left" vertical="top" wrapText="1"/>
    </xf>
    <xf numFmtId="0" fontId="0" fillId="0" borderId="6" xfId="0" applyBorder="1"/>
    <xf numFmtId="0" fontId="3" fillId="6" borderId="6" xfId="0" applyFont="1" applyFill="1" applyBorder="1" applyAlignment="1">
      <alignment horizontal="center"/>
    </xf>
    <xf numFmtId="0" fontId="0" fillId="0" borderId="6" xfId="0" applyFill="1" applyBorder="1"/>
    <xf numFmtId="0" fontId="0" fillId="0" borderId="7" xfId="0" applyBorder="1"/>
    <xf numFmtId="0" fontId="0" fillId="0" borderId="5" xfId="0" applyBorder="1"/>
    <xf numFmtId="0" fontId="0" fillId="0" borderId="10" xfId="0" applyBorder="1"/>
    <xf numFmtId="0" fontId="0" fillId="0" borderId="12" xfId="0" applyBorder="1"/>
    <xf numFmtId="0" fontId="13" fillId="0" borderId="6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6" xfId="0" applyFont="1" applyBorder="1"/>
    <xf numFmtId="0" fontId="13" fillId="0" borderId="5" xfId="1" applyNumberFormat="1" applyFont="1" applyFill="1" applyBorder="1" applyAlignment="1" applyProtection="1">
      <protection locked="0"/>
    </xf>
    <xf numFmtId="0" fontId="16" fillId="0" borderId="6" xfId="1" applyNumberFormat="1" applyFont="1" applyFill="1" applyBorder="1" applyAlignment="1" applyProtection="1">
      <alignment horizontal="left" vertical="center" wrapText="1"/>
      <protection locked="0"/>
    </xf>
    <xf numFmtId="0" fontId="6" fillId="7" borderId="5" xfId="0" applyFont="1" applyFill="1" applyBorder="1" applyAlignment="1"/>
    <xf numFmtId="0" fontId="4" fillId="0" borderId="5" xfId="0" applyFont="1" applyBorder="1" applyAlignment="1"/>
    <xf numFmtId="0" fontId="4" fillId="7" borderId="5" xfId="0" applyFont="1" applyFill="1" applyBorder="1" applyAlignment="1"/>
    <xf numFmtId="0" fontId="13" fillId="7" borderId="6" xfId="1" applyNumberFormat="1" applyFont="1" applyFill="1" applyBorder="1" applyAlignment="1" applyProtection="1">
      <alignment horizontal="center" vertical="center" wrapText="1"/>
      <protection locked="0"/>
    </xf>
    <xf numFmtId="0" fontId="17" fillId="3" borderId="5" xfId="1" applyNumberFormat="1" applyFont="1" applyFill="1" applyBorder="1" applyAlignment="1" applyProtection="1">
      <alignment horizontal="center" vertical="center"/>
      <protection locked="0"/>
    </xf>
    <xf numFmtId="0" fontId="18" fillId="3" borderId="6" xfId="1" applyNumberFormat="1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/>
    <xf numFmtId="0" fontId="0" fillId="3" borderId="7" xfId="0" applyFill="1" applyBorder="1"/>
    <xf numFmtId="0" fontId="13" fillId="0" borderId="5" xfId="1" applyNumberFormat="1" applyFont="1" applyFill="1" applyBorder="1" applyAlignment="1" applyProtection="1">
      <alignment horizontal="left" vertical="top" wrapText="1"/>
      <protection locked="0"/>
    </xf>
    <xf numFmtId="0" fontId="13" fillId="0" borderId="6" xfId="1" applyNumberFormat="1" applyFont="1" applyFill="1" applyBorder="1" applyAlignment="1" applyProtection="1">
      <alignment horizontal="left" vertical="top" wrapText="1"/>
      <protection locked="0"/>
    </xf>
    <xf numFmtId="0" fontId="19" fillId="6" borderId="6" xfId="0" applyFont="1" applyFill="1" applyBorder="1" applyAlignment="1">
      <alignment horizontal="center" vertical="center"/>
    </xf>
    <xf numFmtId="0" fontId="11" fillId="0" borderId="6" xfId="0" applyFont="1" applyBorder="1"/>
    <xf numFmtId="0" fontId="20" fillId="0" borderId="6" xfId="0" applyFont="1" applyBorder="1"/>
    <xf numFmtId="0" fontId="0" fillId="0" borderId="10" xfId="0" applyFill="1" applyBorder="1"/>
    <xf numFmtId="0" fontId="21" fillId="9" borderId="5" xfId="1" applyNumberFormat="1" applyFont="1" applyFill="1" applyBorder="1" applyAlignment="1" applyProtection="1">
      <alignment horizontal="center" vertical="center"/>
      <protection locked="0"/>
    </xf>
    <xf numFmtId="0" fontId="21" fillId="9" borderId="6" xfId="1" applyNumberFormat="1" applyFont="1" applyFill="1" applyBorder="1" applyAlignment="1" applyProtection="1">
      <alignment horizontal="left" vertical="center" wrapText="1"/>
      <protection locked="0"/>
    </xf>
    <xf numFmtId="0" fontId="9" fillId="6" borderId="6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0" fontId="22" fillId="0" borderId="6" xfId="0" applyFont="1" applyFill="1" applyBorder="1"/>
    <xf numFmtId="0" fontId="18" fillId="10" borderId="5" xfId="1" applyNumberFormat="1" applyFont="1" applyFill="1" applyBorder="1" applyAlignment="1" applyProtection="1">
      <alignment horizontal="center" vertical="center"/>
      <protection locked="0"/>
    </xf>
    <xf numFmtId="0" fontId="8" fillId="10" borderId="6" xfId="0" applyFont="1" applyFill="1" applyBorder="1" applyAlignment="1">
      <alignment vertical="center" wrapText="1"/>
    </xf>
    <xf numFmtId="0" fontId="0" fillId="10" borderId="6" xfId="0" applyFill="1" applyBorder="1"/>
    <xf numFmtId="0" fontId="9" fillId="10" borderId="6" xfId="0" applyFont="1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21" fillId="11" borderId="5" xfId="1" applyNumberFormat="1" applyFont="1" applyFill="1" applyBorder="1" applyAlignment="1" applyProtection="1">
      <alignment horizontal="center" vertical="center"/>
      <protection locked="0"/>
    </xf>
    <xf numFmtId="0" fontId="21" fillId="11" borderId="6" xfId="1" applyNumberFormat="1" applyFont="1" applyFill="1" applyBorder="1" applyAlignment="1" applyProtection="1">
      <alignment horizontal="left" vertical="center" wrapText="1"/>
      <protection locked="0"/>
    </xf>
    <xf numFmtId="0" fontId="10" fillId="7" borderId="6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22" fillId="0" borderId="6" xfId="0" applyFont="1" applyBorder="1"/>
    <xf numFmtId="0" fontId="23" fillId="6" borderId="6" xfId="0" applyFont="1" applyFill="1" applyBorder="1" applyAlignment="1">
      <alignment horizontal="center" vertical="center"/>
    </xf>
    <xf numFmtId="0" fontId="23" fillId="0" borderId="6" xfId="0" applyFont="1" applyBorder="1"/>
    <xf numFmtId="0" fontId="0" fillId="12" borderId="7" xfId="0" applyFill="1" applyBorder="1"/>
    <xf numFmtId="0" fontId="2" fillId="0" borderId="6" xfId="0" applyFont="1" applyFill="1" applyBorder="1"/>
    <xf numFmtId="0" fontId="2" fillId="12" borderId="6" xfId="0" applyFont="1" applyFill="1" applyBorder="1"/>
    <xf numFmtId="0" fontId="24" fillId="13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5" xfId="0" applyFill="1" applyBorder="1"/>
    <xf numFmtId="0" fontId="0" fillId="6" borderId="6" xfId="0" applyFill="1" applyBorder="1" applyAlignment="1">
      <alignment horizontal="center"/>
    </xf>
    <xf numFmtId="0" fontId="0" fillId="3" borderId="5" xfId="0" applyFill="1" applyBorder="1"/>
    <xf numFmtId="0" fontId="0" fillId="3" borderId="10" xfId="0" applyFill="1" applyBorder="1"/>
    <xf numFmtId="0" fontId="0" fillId="3" borderId="12" xfId="0" applyFill="1" applyBorder="1"/>
    <xf numFmtId="0" fontId="13" fillId="14" borderId="5" xfId="1" applyNumberFormat="1" applyFont="1" applyFill="1" applyBorder="1" applyAlignment="1" applyProtection="1">
      <alignment horizontal="center" vertical="center"/>
      <protection locked="0"/>
    </xf>
    <xf numFmtId="0" fontId="23" fillId="6" borderId="6" xfId="0" applyFont="1" applyFill="1" applyBorder="1" applyAlignment="1">
      <alignment horizontal="center"/>
    </xf>
    <xf numFmtId="0" fontId="24" fillId="5" borderId="6" xfId="0" applyFont="1" applyFill="1" applyBorder="1" applyAlignment="1">
      <alignment horizontal="center" vertical="center"/>
    </xf>
    <xf numFmtId="0" fontId="13" fillId="14" borderId="5" xfId="1" applyNumberFormat="1" applyFont="1" applyFill="1" applyBorder="1" applyAlignment="1">
      <alignment horizontal="center" vertical="center"/>
    </xf>
    <xf numFmtId="0" fontId="13" fillId="0" borderId="6" xfId="1" applyNumberFormat="1" applyFont="1" applyFill="1" applyBorder="1" applyAlignment="1" applyProtection="1">
      <alignment horizontal="left" vertical="center"/>
      <protection locked="0"/>
    </xf>
    <xf numFmtId="0" fontId="0" fillId="12" borderId="6" xfId="0" applyFill="1" applyBorder="1"/>
    <xf numFmtId="0" fontId="13" fillId="14" borderId="5" xfId="1" applyFont="1" applyFill="1" applyBorder="1" applyAlignment="1">
      <alignment horizontal="center" vertical="center"/>
    </xf>
    <xf numFmtId="0" fontId="13" fillId="14" borderId="6" xfId="1" applyFont="1" applyFill="1" applyBorder="1" applyAlignment="1">
      <alignment horizontal="left" vertical="center"/>
    </xf>
    <xf numFmtId="0" fontId="13" fillId="3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/>
    <xf numFmtId="0" fontId="2" fillId="12" borderId="10" xfId="0" applyFont="1" applyFill="1" applyBorder="1"/>
    <xf numFmtId="0" fontId="13" fillId="0" borderId="5" xfId="1" applyNumberFormat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13" fillId="3" borderId="6" xfId="1" applyNumberFormat="1" applyFont="1" applyFill="1" applyBorder="1" applyAlignment="1" applyProtection="1">
      <alignment horizontal="left" vertical="center" wrapText="1"/>
      <protection locked="0"/>
    </xf>
    <xf numFmtId="0" fontId="21" fillId="6" borderId="6" xfId="1" applyNumberFormat="1" applyFont="1" applyFill="1" applyBorder="1" applyAlignment="1" applyProtection="1">
      <alignment horizontal="right" vertical="center"/>
      <protection locked="0"/>
    </xf>
    <xf numFmtId="0" fontId="10" fillId="6" borderId="13" xfId="0" applyFont="1" applyFill="1" applyBorder="1" applyAlignment="1">
      <alignment horizontal="center"/>
    </xf>
    <xf numFmtId="0" fontId="21" fillId="3" borderId="6" xfId="1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/>
    </xf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0" fillId="0" borderId="2" xfId="0" applyFill="1" applyBorder="1"/>
    <xf numFmtId="0" fontId="2" fillId="0" borderId="2" xfId="0" applyFont="1" applyFill="1" applyBorder="1"/>
    <xf numFmtId="0" fontId="2" fillId="0" borderId="8" xfId="0" applyFont="1" applyBorder="1"/>
    <xf numFmtId="0" fontId="2" fillId="0" borderId="10" xfId="0" applyFont="1" applyBorder="1"/>
    <xf numFmtId="0" fontId="10" fillId="3" borderId="6" xfId="0" applyFont="1" applyFill="1" applyBorder="1"/>
    <xf numFmtId="0" fontId="0" fillId="0" borderId="14" xfId="0" applyBorder="1"/>
    <xf numFmtId="0" fontId="0" fillId="0" borderId="15" xfId="0" applyBorder="1"/>
    <xf numFmtId="0" fontId="0" fillId="5" borderId="15" xfId="0" applyFill="1" applyBorder="1"/>
    <xf numFmtId="0" fontId="0" fillId="13" borderId="15" xfId="0" applyFill="1" applyBorder="1"/>
    <xf numFmtId="0" fontId="0" fillId="0" borderId="16" xfId="0" applyBorder="1"/>
    <xf numFmtId="0" fontId="0" fillId="0" borderId="17" xfId="0" applyBorder="1"/>
    <xf numFmtId="0" fontId="0" fillId="15" borderId="5" xfId="0" applyFill="1" applyBorder="1"/>
    <xf numFmtId="0" fontId="25" fillId="15" borderId="6" xfId="0" applyFont="1" applyFill="1" applyBorder="1" applyAlignment="1">
      <alignment horizontal="center"/>
    </xf>
    <xf numFmtId="0" fontId="25" fillId="15" borderId="6" xfId="0" applyFont="1" applyFill="1" applyBorder="1" applyAlignment="1">
      <alignment horizontal="center"/>
    </xf>
    <xf numFmtId="0" fontId="26" fillId="15" borderId="6" xfId="0" applyFont="1" applyFill="1" applyBorder="1" applyAlignment="1">
      <alignment horizontal="center"/>
    </xf>
    <xf numFmtId="0" fontId="26" fillId="15" borderId="6" xfId="0" applyFont="1" applyFill="1" applyBorder="1"/>
    <xf numFmtId="0" fontId="26" fillId="15" borderId="10" xfId="0" applyFont="1" applyFill="1" applyBorder="1"/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0" fillId="0" borderId="6" xfId="0" applyBorder="1" applyAlignment="1"/>
    <xf numFmtId="0" fontId="6" fillId="0" borderId="5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0" fontId="6" fillId="15" borderId="5" xfId="0" applyFont="1" applyFill="1" applyBorder="1" applyAlignment="1">
      <alignment horizontal="right"/>
    </xf>
    <xf numFmtId="0" fontId="6" fillId="15" borderId="6" xfId="0" applyFont="1" applyFill="1" applyBorder="1" applyAlignment="1">
      <alignment horizontal="right"/>
    </xf>
    <xf numFmtId="0" fontId="6" fillId="15" borderId="6" xfId="0" applyFont="1" applyFill="1" applyBorder="1" applyAlignment="1">
      <alignment horizontal="right"/>
    </xf>
    <xf numFmtId="0" fontId="0" fillId="15" borderId="6" xfId="0" applyFill="1" applyBorder="1" applyAlignment="1">
      <alignment horizontal="center"/>
    </xf>
    <xf numFmtId="0" fontId="0" fillId="15" borderId="6" xfId="0" applyFill="1" applyBorder="1"/>
    <xf numFmtId="0" fontId="0" fillId="16" borderId="10" xfId="0" applyFill="1" applyBorder="1"/>
    <xf numFmtId="0" fontId="0" fillId="0" borderId="5" xfId="0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/>
    <xf numFmtId="0" fontId="27" fillId="0" borderId="13" xfId="0" applyFont="1" applyBorder="1" applyAlignment="1">
      <alignment horizontal="center" wrapText="1"/>
    </xf>
    <xf numFmtId="0" fontId="27" fillId="0" borderId="13" xfId="0" applyFont="1" applyBorder="1" applyAlignment="1"/>
    <xf numFmtId="1" fontId="0" fillId="0" borderId="13" xfId="0" applyNumberFormat="1" applyBorder="1"/>
    <xf numFmtId="0" fontId="0" fillId="0" borderId="18" xfId="0" applyBorder="1"/>
    <xf numFmtId="0" fontId="0" fillId="0" borderId="7" xfId="0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9" fillId="0" borderId="2" xfId="0" applyFont="1" applyFill="1" applyBorder="1"/>
    <xf numFmtId="0" fontId="0" fillId="0" borderId="8" xfId="0" applyBorder="1"/>
    <xf numFmtId="0" fontId="27" fillId="0" borderId="5" xfId="0" applyFont="1" applyBorder="1" applyAlignment="1">
      <alignment horizontal="center" vertical="top" wrapText="1"/>
    </xf>
    <xf numFmtId="0" fontId="27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6" xfId="0" applyFont="1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27" fillId="0" borderId="14" xfId="0" applyFont="1" applyBorder="1" applyAlignment="1">
      <alignment horizontal="center" vertical="top" wrapText="1"/>
    </xf>
    <xf numFmtId="0" fontId="27" fillId="0" borderId="15" xfId="0" applyFont="1" applyBorder="1" applyAlignment="1">
      <alignment horizontal="center" vertical="top" wrapText="1"/>
    </xf>
    <xf numFmtId="0" fontId="27" fillId="0" borderId="15" xfId="0" applyFont="1" applyBorder="1" applyAlignment="1"/>
    <xf numFmtId="0" fontId="0" fillId="0" borderId="15" xfId="0" applyFill="1" applyBorder="1"/>
  </cellXfs>
  <cellStyles count="2">
    <cellStyle name="Обычный" xfId="0" builtinId="0"/>
    <cellStyle name="Обычный 4" xfId="1" xr:uid="{CD7FA65E-4986-427B-B130-779632FC66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0FF8E-CBFF-4885-B2FE-109BC782D2D7}">
  <dimension ref="A1:W82"/>
  <sheetViews>
    <sheetView tabSelected="1" workbookViewId="0">
      <selection activeCell="T23" sqref="T23"/>
    </sheetView>
  </sheetViews>
  <sheetFormatPr defaultRowHeight="15"/>
  <cols>
    <col min="2" max="2" width="40.7109375" customWidth="1"/>
  </cols>
  <sheetData>
    <row r="1" spans="1:23" ht="15.75" thickBot="1">
      <c r="A1" s="1" t="s">
        <v>0</v>
      </c>
      <c r="B1" s="2" t="s">
        <v>1</v>
      </c>
      <c r="C1" s="2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3</v>
      </c>
      <c r="P1" s="3"/>
      <c r="Q1" s="3"/>
      <c r="R1" s="3"/>
      <c r="S1" s="3"/>
      <c r="T1" s="3"/>
      <c r="U1" s="3"/>
      <c r="V1" s="3"/>
      <c r="W1" s="4" t="s">
        <v>4</v>
      </c>
    </row>
    <row r="2" spans="1:23">
      <c r="A2" s="5"/>
      <c r="B2" s="6"/>
      <c r="C2" s="6"/>
      <c r="D2" s="6"/>
      <c r="E2" s="6"/>
      <c r="F2" s="6"/>
      <c r="G2" s="7" t="s">
        <v>5</v>
      </c>
      <c r="H2" s="7" t="s">
        <v>6</v>
      </c>
      <c r="I2" s="6" t="s">
        <v>7</v>
      </c>
      <c r="J2" s="6"/>
      <c r="K2" s="6"/>
      <c r="L2" s="6"/>
      <c r="M2" s="6"/>
      <c r="N2" s="8"/>
      <c r="O2" s="9" t="s">
        <v>8</v>
      </c>
      <c r="P2" s="10"/>
      <c r="Q2" s="11" t="s">
        <v>9</v>
      </c>
      <c r="R2" s="11"/>
      <c r="S2" s="12" t="s">
        <v>10</v>
      </c>
      <c r="T2" s="12"/>
      <c r="U2" s="11" t="s">
        <v>11</v>
      </c>
      <c r="V2" s="13"/>
      <c r="W2" s="14"/>
    </row>
    <row r="3" spans="1:23" ht="30">
      <c r="A3" s="5"/>
      <c r="B3" s="6"/>
      <c r="C3" s="6" t="s">
        <v>12</v>
      </c>
      <c r="D3" s="6" t="s">
        <v>13</v>
      </c>
      <c r="E3" s="6" t="s">
        <v>14</v>
      </c>
      <c r="F3" s="7" t="s">
        <v>15</v>
      </c>
      <c r="G3" s="7"/>
      <c r="H3" s="7"/>
      <c r="I3" s="6" t="s">
        <v>16</v>
      </c>
      <c r="J3" s="6"/>
      <c r="K3" s="6"/>
      <c r="L3" s="7" t="s">
        <v>17</v>
      </c>
      <c r="M3" s="7" t="s">
        <v>18</v>
      </c>
      <c r="N3" s="15" t="s">
        <v>15</v>
      </c>
      <c r="O3" s="16" t="s">
        <v>19</v>
      </c>
      <c r="P3" s="17" t="s">
        <v>20</v>
      </c>
      <c r="Q3" s="17" t="s">
        <v>21</v>
      </c>
      <c r="R3" s="17" t="s">
        <v>22</v>
      </c>
      <c r="S3" s="18" t="s">
        <v>23</v>
      </c>
      <c r="T3" s="18" t="s">
        <v>24</v>
      </c>
      <c r="U3" s="17" t="s">
        <v>25</v>
      </c>
      <c r="V3" s="19" t="s">
        <v>26</v>
      </c>
      <c r="W3" s="14"/>
    </row>
    <row r="4" spans="1:23" ht="105">
      <c r="A4" s="5"/>
      <c r="B4" s="6"/>
      <c r="C4" s="6"/>
      <c r="D4" s="6"/>
      <c r="E4" s="6"/>
      <c r="F4" s="7"/>
      <c r="G4" s="7"/>
      <c r="H4" s="7"/>
      <c r="I4" s="20" t="s">
        <v>27</v>
      </c>
      <c r="J4" s="20" t="s">
        <v>28</v>
      </c>
      <c r="K4" s="20" t="s">
        <v>29</v>
      </c>
      <c r="L4" s="7"/>
      <c r="M4" s="7"/>
      <c r="N4" s="15"/>
      <c r="O4" s="16">
        <v>17</v>
      </c>
      <c r="P4" s="17" t="s">
        <v>30</v>
      </c>
      <c r="Q4" s="17">
        <v>17</v>
      </c>
      <c r="R4" s="17" t="s">
        <v>31</v>
      </c>
      <c r="S4" s="18">
        <v>17</v>
      </c>
      <c r="T4" s="18" t="s">
        <v>32</v>
      </c>
      <c r="U4" s="21" t="s">
        <v>33</v>
      </c>
      <c r="V4" s="22" t="s">
        <v>34</v>
      </c>
      <c r="W4" s="23"/>
    </row>
    <row r="5" spans="1:23" ht="15.75">
      <c r="A5" s="24" t="s">
        <v>35</v>
      </c>
      <c r="B5" s="25" t="s">
        <v>36</v>
      </c>
      <c r="C5" s="26">
        <f>C6+C17</f>
        <v>5</v>
      </c>
      <c r="D5" s="26">
        <f>D6+D17</f>
        <v>9</v>
      </c>
      <c r="E5" s="26">
        <f>E6+E17+E21</f>
        <v>2</v>
      </c>
      <c r="F5" s="26">
        <f>F6+F17</f>
        <v>0</v>
      </c>
      <c r="G5" s="27">
        <f>SUM(O5:V5)</f>
        <v>1404</v>
      </c>
      <c r="H5" s="28">
        <f t="shared" ref="H5:W5" si="0">H6+H17+H21</f>
        <v>141</v>
      </c>
      <c r="I5" s="28">
        <f>I6+I17+I22</f>
        <v>1404</v>
      </c>
      <c r="J5" s="28">
        <f t="shared" si="0"/>
        <v>588</v>
      </c>
      <c r="K5" s="28">
        <f t="shared" si="0"/>
        <v>816</v>
      </c>
      <c r="L5" s="28">
        <f t="shared" si="0"/>
        <v>0</v>
      </c>
      <c r="M5" s="28">
        <f t="shared" si="0"/>
        <v>0</v>
      </c>
      <c r="N5" s="29">
        <f t="shared" si="0"/>
        <v>0</v>
      </c>
      <c r="O5" s="28">
        <f t="shared" si="0"/>
        <v>612</v>
      </c>
      <c r="P5" s="28">
        <f t="shared" si="0"/>
        <v>792</v>
      </c>
      <c r="Q5" s="28">
        <f t="shared" si="0"/>
        <v>0</v>
      </c>
      <c r="R5" s="28">
        <f t="shared" si="0"/>
        <v>0</v>
      </c>
      <c r="S5" s="28">
        <f t="shared" si="0"/>
        <v>0</v>
      </c>
      <c r="T5" s="28">
        <f t="shared" si="0"/>
        <v>0</v>
      </c>
      <c r="U5" s="28">
        <f t="shared" si="0"/>
        <v>0</v>
      </c>
      <c r="V5" s="28">
        <f t="shared" si="0"/>
        <v>0</v>
      </c>
      <c r="W5" s="30">
        <f t="shared" si="0"/>
        <v>0</v>
      </c>
    </row>
    <row r="6" spans="1:23">
      <c r="A6" s="31" t="s">
        <v>37</v>
      </c>
      <c r="B6" s="32" t="s">
        <v>38</v>
      </c>
      <c r="C6" s="33">
        <v>3</v>
      </c>
      <c r="D6" s="33">
        <v>8</v>
      </c>
      <c r="E6" s="33">
        <v>1</v>
      </c>
      <c r="F6" s="33">
        <v>0</v>
      </c>
      <c r="G6" s="34">
        <f>I6+L6+M6+N6</f>
        <v>780</v>
      </c>
      <c r="H6" s="33">
        <f t="shared" ref="H6:W6" si="1">SUM(H7:H16)</f>
        <v>117</v>
      </c>
      <c r="I6" s="33">
        <f t="shared" si="1"/>
        <v>780</v>
      </c>
      <c r="J6" s="33">
        <f t="shared" si="1"/>
        <v>359</v>
      </c>
      <c r="K6" s="33">
        <f t="shared" si="1"/>
        <v>421</v>
      </c>
      <c r="L6" s="33">
        <f t="shared" si="1"/>
        <v>0</v>
      </c>
      <c r="M6" s="33">
        <f t="shared" si="1"/>
        <v>0</v>
      </c>
      <c r="N6" s="35">
        <f t="shared" si="1"/>
        <v>0</v>
      </c>
      <c r="O6" s="36">
        <f t="shared" si="1"/>
        <v>340</v>
      </c>
      <c r="P6" s="37">
        <f t="shared" si="1"/>
        <v>440</v>
      </c>
      <c r="Q6" s="37">
        <f t="shared" si="1"/>
        <v>0</v>
      </c>
      <c r="R6" s="37">
        <f t="shared" si="1"/>
        <v>0</v>
      </c>
      <c r="S6" s="37">
        <f t="shared" si="1"/>
        <v>0</v>
      </c>
      <c r="T6" s="37">
        <f t="shared" si="1"/>
        <v>0</v>
      </c>
      <c r="U6" s="37">
        <f t="shared" si="1"/>
        <v>0</v>
      </c>
      <c r="V6" s="38">
        <f t="shared" si="1"/>
        <v>0</v>
      </c>
      <c r="W6" s="39">
        <f t="shared" si="1"/>
        <v>0</v>
      </c>
    </row>
    <row r="7" spans="1:23" ht="15.75">
      <c r="A7" s="40" t="s">
        <v>39</v>
      </c>
      <c r="B7" s="41" t="s">
        <v>40</v>
      </c>
      <c r="C7" s="42">
        <v>2</v>
      </c>
      <c r="D7" s="42"/>
      <c r="E7" s="42"/>
      <c r="F7" s="42"/>
      <c r="G7" s="43">
        <f t="shared" ref="G7:G16" si="2">I7+L7+M7+N7</f>
        <v>78</v>
      </c>
      <c r="H7" s="44"/>
      <c r="I7" s="42">
        <f>SUM(O7:V7)</f>
        <v>78</v>
      </c>
      <c r="J7" s="42">
        <f>I7-K7</f>
        <v>46</v>
      </c>
      <c r="K7" s="42">
        <v>32</v>
      </c>
      <c r="L7" s="42"/>
      <c r="M7" s="42"/>
      <c r="N7" s="45"/>
      <c r="O7" s="46">
        <v>34</v>
      </c>
      <c r="P7" s="42">
        <v>44</v>
      </c>
      <c r="Q7" s="42"/>
      <c r="R7" s="42"/>
      <c r="S7" s="44"/>
      <c r="T7" s="44"/>
      <c r="U7" s="42"/>
      <c r="V7" s="47"/>
      <c r="W7" s="48"/>
    </row>
    <row r="8" spans="1:23" ht="15.75">
      <c r="A8" s="40" t="s">
        <v>41</v>
      </c>
      <c r="B8" s="41" t="s">
        <v>42</v>
      </c>
      <c r="C8" s="42"/>
      <c r="D8" s="42">
        <v>2</v>
      </c>
      <c r="E8" s="42"/>
      <c r="F8" s="42"/>
      <c r="G8" s="43">
        <f t="shared" si="2"/>
        <v>117</v>
      </c>
      <c r="H8" s="44"/>
      <c r="I8" s="42">
        <f t="shared" ref="I8:I22" si="3">SUM(O8:V8)</f>
        <v>117</v>
      </c>
      <c r="J8" s="42">
        <f t="shared" ref="J8:J16" si="4">I8-K8</f>
        <v>68</v>
      </c>
      <c r="K8" s="42">
        <v>49</v>
      </c>
      <c r="L8" s="42"/>
      <c r="M8" s="42"/>
      <c r="N8" s="45"/>
      <c r="O8" s="46">
        <v>51</v>
      </c>
      <c r="P8" s="42">
        <v>66</v>
      </c>
      <c r="Q8" s="42"/>
      <c r="R8" s="42"/>
      <c r="S8" s="44"/>
      <c r="T8" s="44"/>
      <c r="U8" s="42"/>
      <c r="V8" s="47"/>
      <c r="W8" s="48"/>
    </row>
    <row r="9" spans="1:23">
      <c r="A9" s="40" t="s">
        <v>43</v>
      </c>
      <c r="B9" s="49" t="s">
        <v>44</v>
      </c>
      <c r="C9" s="42">
        <v>2</v>
      </c>
      <c r="D9" s="42"/>
      <c r="E9" s="42"/>
      <c r="F9" s="42"/>
      <c r="G9" s="43">
        <f t="shared" si="2"/>
        <v>117</v>
      </c>
      <c r="H9" s="44">
        <v>117</v>
      </c>
      <c r="I9" s="42">
        <f t="shared" si="3"/>
        <v>117</v>
      </c>
      <c r="J9" s="42">
        <f t="shared" si="4"/>
        <v>0</v>
      </c>
      <c r="K9" s="50">
        <v>117</v>
      </c>
      <c r="L9" s="50"/>
      <c r="M9" s="42"/>
      <c r="N9" s="45"/>
      <c r="O9" s="46">
        <v>51</v>
      </c>
      <c r="P9" s="42">
        <v>66</v>
      </c>
      <c r="Q9" s="42"/>
      <c r="R9" s="42"/>
      <c r="S9" s="44"/>
      <c r="T9" s="44"/>
      <c r="U9" s="42"/>
      <c r="V9" s="47"/>
      <c r="W9" s="48"/>
    </row>
    <row r="10" spans="1:23">
      <c r="A10" s="51" t="s">
        <v>45</v>
      </c>
      <c r="B10" s="49" t="s">
        <v>46</v>
      </c>
      <c r="C10" s="42">
        <v>2</v>
      </c>
      <c r="D10" s="42"/>
      <c r="E10" s="42"/>
      <c r="F10" s="42"/>
      <c r="G10" s="43">
        <f t="shared" si="2"/>
        <v>78</v>
      </c>
      <c r="H10" s="44"/>
      <c r="I10" s="42">
        <f t="shared" si="3"/>
        <v>78</v>
      </c>
      <c r="J10" s="42">
        <f t="shared" si="4"/>
        <v>66</v>
      </c>
      <c r="K10" s="42">
        <v>12</v>
      </c>
      <c r="L10" s="42"/>
      <c r="M10" s="42"/>
      <c r="N10" s="45"/>
      <c r="O10" s="46">
        <v>34</v>
      </c>
      <c r="P10" s="42">
        <v>44</v>
      </c>
      <c r="Q10" s="42"/>
      <c r="R10" s="42"/>
      <c r="S10" s="44"/>
      <c r="T10" s="44"/>
      <c r="U10" s="42"/>
      <c r="V10" s="47"/>
      <c r="W10" s="48"/>
    </row>
    <row r="11" spans="1:23" ht="30">
      <c r="A11" s="51" t="s">
        <v>47</v>
      </c>
      <c r="B11" s="49" t="s">
        <v>48</v>
      </c>
      <c r="C11" s="42"/>
      <c r="D11" s="42">
        <v>2</v>
      </c>
      <c r="E11" s="42"/>
      <c r="F11" s="42"/>
      <c r="G11" s="43">
        <f t="shared" si="2"/>
        <v>78</v>
      </c>
      <c r="H11" s="44"/>
      <c r="I11" s="42">
        <f t="shared" si="3"/>
        <v>78</v>
      </c>
      <c r="J11" s="42">
        <f t="shared" si="4"/>
        <v>48</v>
      </c>
      <c r="K11" s="42">
        <v>30</v>
      </c>
      <c r="L11" s="42"/>
      <c r="M11" s="42"/>
      <c r="N11" s="45"/>
      <c r="O11" s="46">
        <v>34</v>
      </c>
      <c r="P11" s="42">
        <v>44</v>
      </c>
      <c r="Q11" s="42"/>
      <c r="R11" s="42"/>
      <c r="S11" s="44"/>
      <c r="T11" s="44"/>
      <c r="U11" s="42"/>
      <c r="V11" s="47"/>
      <c r="W11" s="48"/>
    </row>
    <row r="12" spans="1:23">
      <c r="A12" s="51" t="s">
        <v>49</v>
      </c>
      <c r="B12" s="49" t="s">
        <v>50</v>
      </c>
      <c r="C12" s="42"/>
      <c r="D12" s="42">
        <v>2</v>
      </c>
      <c r="E12" s="42"/>
      <c r="F12" s="42"/>
      <c r="G12" s="43">
        <f t="shared" si="2"/>
        <v>78</v>
      </c>
      <c r="H12" s="44"/>
      <c r="I12" s="42">
        <f t="shared" si="3"/>
        <v>78</v>
      </c>
      <c r="J12" s="42">
        <f t="shared" si="4"/>
        <v>32</v>
      </c>
      <c r="K12" s="42">
        <v>46</v>
      </c>
      <c r="L12" s="42"/>
      <c r="M12" s="42"/>
      <c r="N12" s="45"/>
      <c r="O12" s="46">
        <v>34</v>
      </c>
      <c r="P12" s="42">
        <v>44</v>
      </c>
      <c r="Q12" s="42"/>
      <c r="R12" s="42"/>
      <c r="S12" s="44"/>
      <c r="T12" s="44"/>
      <c r="U12" s="42"/>
      <c r="V12" s="47"/>
      <c r="W12" s="48"/>
    </row>
    <row r="13" spans="1:23">
      <c r="A13" s="51" t="s">
        <v>51</v>
      </c>
      <c r="B13" s="49" t="s">
        <v>52</v>
      </c>
      <c r="C13" s="42"/>
      <c r="D13" s="42">
        <v>2</v>
      </c>
      <c r="E13" s="42"/>
      <c r="F13" s="42"/>
      <c r="G13" s="43">
        <f t="shared" si="2"/>
        <v>39</v>
      </c>
      <c r="H13" s="44"/>
      <c r="I13" s="42">
        <f t="shared" si="3"/>
        <v>39</v>
      </c>
      <c r="J13" s="42">
        <f t="shared" si="4"/>
        <v>24</v>
      </c>
      <c r="K13" s="42">
        <v>15</v>
      </c>
      <c r="L13" s="42"/>
      <c r="M13" s="42"/>
      <c r="N13" s="45"/>
      <c r="O13" s="46">
        <v>17</v>
      </c>
      <c r="P13" s="42">
        <v>22</v>
      </c>
      <c r="Q13" s="42"/>
      <c r="R13" s="42"/>
      <c r="S13" s="44"/>
      <c r="T13" s="44"/>
      <c r="U13" s="42"/>
      <c r="V13" s="47"/>
      <c r="W13" s="48"/>
    </row>
    <row r="14" spans="1:23">
      <c r="A14" s="51" t="s">
        <v>53</v>
      </c>
      <c r="B14" s="49" t="s">
        <v>54</v>
      </c>
      <c r="C14" s="42"/>
      <c r="D14" s="42"/>
      <c r="E14" s="42">
        <v>2</v>
      </c>
      <c r="F14" s="42"/>
      <c r="G14" s="43">
        <f t="shared" si="2"/>
        <v>78</v>
      </c>
      <c r="H14" s="44"/>
      <c r="I14" s="42">
        <f t="shared" si="3"/>
        <v>78</v>
      </c>
      <c r="J14" s="42">
        <f t="shared" si="4"/>
        <v>8</v>
      </c>
      <c r="K14" s="42">
        <v>70</v>
      </c>
      <c r="L14" s="42"/>
      <c r="M14" s="42"/>
      <c r="N14" s="45"/>
      <c r="O14" s="46">
        <v>34</v>
      </c>
      <c r="P14" s="42">
        <v>44</v>
      </c>
      <c r="Q14" s="42"/>
      <c r="R14" s="42"/>
      <c r="S14" s="44"/>
      <c r="T14" s="44"/>
      <c r="U14" s="42"/>
      <c r="V14" s="47"/>
      <c r="W14" s="48"/>
    </row>
    <row r="15" spans="1:23" ht="30">
      <c r="A15" s="51" t="s">
        <v>55</v>
      </c>
      <c r="B15" s="52" t="s">
        <v>56</v>
      </c>
      <c r="C15" s="42"/>
      <c r="D15" s="42">
        <v>2</v>
      </c>
      <c r="E15" s="42"/>
      <c r="F15" s="42"/>
      <c r="G15" s="43">
        <f t="shared" si="2"/>
        <v>78</v>
      </c>
      <c r="H15" s="44"/>
      <c r="I15" s="42">
        <f t="shared" si="3"/>
        <v>78</v>
      </c>
      <c r="J15" s="42">
        <f t="shared" si="4"/>
        <v>44</v>
      </c>
      <c r="K15" s="42">
        <v>34</v>
      </c>
      <c r="L15" s="42"/>
      <c r="M15" s="42"/>
      <c r="N15" s="45"/>
      <c r="O15" s="46">
        <v>34</v>
      </c>
      <c r="P15" s="42">
        <v>44</v>
      </c>
      <c r="Q15" s="42"/>
      <c r="R15" s="42"/>
      <c r="S15" s="44"/>
      <c r="T15" s="44"/>
      <c r="U15" s="42"/>
      <c r="V15" s="47"/>
      <c r="W15" s="48"/>
    </row>
    <row r="16" spans="1:23">
      <c r="A16" s="51" t="s">
        <v>57</v>
      </c>
      <c r="B16" s="49" t="s">
        <v>58</v>
      </c>
      <c r="C16" s="42"/>
      <c r="D16" s="42">
        <v>2</v>
      </c>
      <c r="E16" s="42"/>
      <c r="F16" s="42"/>
      <c r="G16" s="43">
        <f t="shared" si="2"/>
        <v>39</v>
      </c>
      <c r="H16" s="44"/>
      <c r="I16" s="42">
        <f t="shared" si="3"/>
        <v>39</v>
      </c>
      <c r="J16" s="42">
        <f t="shared" si="4"/>
        <v>23</v>
      </c>
      <c r="K16" s="42">
        <v>16</v>
      </c>
      <c r="L16" s="42"/>
      <c r="M16" s="42"/>
      <c r="N16" s="45"/>
      <c r="O16" s="46">
        <v>17</v>
      </c>
      <c r="P16" s="42">
        <v>22</v>
      </c>
      <c r="Q16" s="42"/>
      <c r="R16" s="42"/>
      <c r="S16" s="44"/>
      <c r="T16" s="44"/>
      <c r="U16" s="42"/>
      <c r="V16" s="47"/>
      <c r="W16" s="48"/>
    </row>
    <row r="17" spans="1:23">
      <c r="A17" s="53" t="s">
        <v>59</v>
      </c>
      <c r="B17" s="32" t="s">
        <v>60</v>
      </c>
      <c r="C17" s="33">
        <v>2</v>
      </c>
      <c r="D17" s="33">
        <v>1</v>
      </c>
      <c r="E17" s="33"/>
      <c r="F17" s="33">
        <v>0</v>
      </c>
      <c r="G17" s="34">
        <f>I17+L17+M17+N17</f>
        <v>563</v>
      </c>
      <c r="H17" s="33">
        <f>SUM(H18:H20)</f>
        <v>0</v>
      </c>
      <c r="I17" s="33">
        <f t="shared" si="3"/>
        <v>563</v>
      </c>
      <c r="J17" s="33">
        <f>SUM(J18:J20)</f>
        <v>192</v>
      </c>
      <c r="K17" s="33">
        <f t="shared" ref="K17:W17" si="5">SUM(K18:K20)</f>
        <v>371</v>
      </c>
      <c r="L17" s="33">
        <f>SUM(L18:L20)</f>
        <v>0</v>
      </c>
      <c r="M17" s="33">
        <f>SUM(M18:M20)</f>
        <v>0</v>
      </c>
      <c r="N17" s="35">
        <f t="shared" si="5"/>
        <v>0</v>
      </c>
      <c r="O17" s="36">
        <f>SUM(O18:O20)</f>
        <v>255</v>
      </c>
      <c r="P17" s="37">
        <f t="shared" si="5"/>
        <v>308</v>
      </c>
      <c r="Q17" s="37">
        <f t="shared" si="5"/>
        <v>0</v>
      </c>
      <c r="R17" s="37">
        <f t="shared" si="5"/>
        <v>0</v>
      </c>
      <c r="S17" s="37">
        <f t="shared" si="5"/>
        <v>0</v>
      </c>
      <c r="T17" s="37">
        <f t="shared" si="5"/>
        <v>0</v>
      </c>
      <c r="U17" s="37">
        <f t="shared" si="5"/>
        <v>0</v>
      </c>
      <c r="V17" s="38">
        <f t="shared" si="5"/>
        <v>0</v>
      </c>
      <c r="W17" s="39">
        <f t="shared" si="5"/>
        <v>0</v>
      </c>
    </row>
    <row r="18" spans="1:23">
      <c r="A18" s="54" t="s">
        <v>61</v>
      </c>
      <c r="B18" s="49" t="s">
        <v>62</v>
      </c>
      <c r="C18" s="42">
        <v>2</v>
      </c>
      <c r="D18" s="42"/>
      <c r="E18" s="42"/>
      <c r="F18" s="42"/>
      <c r="G18" s="43">
        <f t="shared" ref="G18:G20" si="6">I18+L18+M18+N18</f>
        <v>195</v>
      </c>
      <c r="H18" s="44"/>
      <c r="I18" s="42">
        <f t="shared" si="3"/>
        <v>195</v>
      </c>
      <c r="J18" s="42">
        <v>82</v>
      </c>
      <c r="K18" s="42">
        <v>113</v>
      </c>
      <c r="L18" s="42"/>
      <c r="M18" s="42"/>
      <c r="N18" s="45"/>
      <c r="O18" s="46">
        <v>85</v>
      </c>
      <c r="P18" s="42">
        <v>110</v>
      </c>
      <c r="Q18" s="42"/>
      <c r="R18" s="42"/>
      <c r="S18" s="44"/>
      <c r="T18" s="44"/>
      <c r="U18" s="42"/>
      <c r="V18" s="47"/>
      <c r="W18" s="48"/>
    </row>
    <row r="19" spans="1:23">
      <c r="A19" s="54" t="s">
        <v>63</v>
      </c>
      <c r="B19" s="49" t="s">
        <v>64</v>
      </c>
      <c r="C19" s="42"/>
      <c r="D19" s="42">
        <v>2</v>
      </c>
      <c r="E19" s="42"/>
      <c r="F19" s="42"/>
      <c r="G19" s="43">
        <f t="shared" si="6"/>
        <v>173</v>
      </c>
      <c r="H19" s="44"/>
      <c r="I19" s="42">
        <f t="shared" si="3"/>
        <v>173</v>
      </c>
      <c r="J19" s="42">
        <f t="shared" ref="J19" si="7">I19-K19</f>
        <v>0</v>
      </c>
      <c r="K19" s="50">
        <v>173</v>
      </c>
      <c r="L19" s="50"/>
      <c r="M19" s="42"/>
      <c r="N19" s="45"/>
      <c r="O19" s="46">
        <v>85</v>
      </c>
      <c r="P19" s="42">
        <v>88</v>
      </c>
      <c r="Q19" s="42"/>
      <c r="R19" s="42"/>
      <c r="S19" s="44"/>
      <c r="T19" s="44"/>
      <c r="U19" s="42"/>
      <c r="V19" s="47"/>
      <c r="W19" s="48"/>
    </row>
    <row r="20" spans="1:23">
      <c r="A20" s="54" t="s">
        <v>65</v>
      </c>
      <c r="B20" s="49" t="s">
        <v>66</v>
      </c>
      <c r="C20" s="42">
        <v>2</v>
      </c>
      <c r="D20" s="42"/>
      <c r="E20" s="42"/>
      <c r="F20" s="42"/>
      <c r="G20" s="43">
        <f t="shared" si="6"/>
        <v>195</v>
      </c>
      <c r="H20" s="44"/>
      <c r="I20" s="42">
        <f t="shared" si="3"/>
        <v>195</v>
      </c>
      <c r="J20" s="42">
        <v>110</v>
      </c>
      <c r="K20" s="42">
        <v>85</v>
      </c>
      <c r="L20" s="42"/>
      <c r="M20" s="42"/>
      <c r="N20" s="45"/>
      <c r="O20" s="46">
        <v>85</v>
      </c>
      <c r="P20" s="42">
        <v>110</v>
      </c>
      <c r="Q20" s="42"/>
      <c r="R20" s="42"/>
      <c r="S20" s="44"/>
      <c r="T20" s="44"/>
      <c r="U20" s="42"/>
      <c r="V20" s="47"/>
      <c r="W20" s="48"/>
    </row>
    <row r="21" spans="1:23">
      <c r="A21" s="55" t="s">
        <v>67</v>
      </c>
      <c r="B21" s="56" t="s">
        <v>68</v>
      </c>
      <c r="C21" s="33"/>
      <c r="D21" s="33"/>
      <c r="E21" s="33">
        <v>1</v>
      </c>
      <c r="F21" s="33">
        <v>0</v>
      </c>
      <c r="G21" s="34">
        <f>I21+L21+M21+N21</f>
        <v>61</v>
      </c>
      <c r="H21" s="33">
        <v>24</v>
      </c>
      <c r="I21" s="33">
        <f t="shared" si="3"/>
        <v>61</v>
      </c>
      <c r="J21" s="33">
        <v>37</v>
      </c>
      <c r="K21" s="33">
        <v>24</v>
      </c>
      <c r="L21" s="33">
        <f>L22</f>
        <v>0</v>
      </c>
      <c r="M21" s="33">
        <f t="shared" ref="M21:N21" si="8">M22</f>
        <v>0</v>
      </c>
      <c r="N21" s="33">
        <f t="shared" si="8"/>
        <v>0</v>
      </c>
      <c r="O21" s="36">
        <v>17</v>
      </c>
      <c r="P21" s="37">
        <f>P22</f>
        <v>44</v>
      </c>
      <c r="Q21" s="37"/>
      <c r="R21" s="37"/>
      <c r="S21" s="37"/>
      <c r="T21" s="37"/>
      <c r="U21" s="37"/>
      <c r="V21" s="38"/>
      <c r="W21" s="39"/>
    </row>
    <row r="22" spans="1:23">
      <c r="A22" s="54" t="s">
        <v>69</v>
      </c>
      <c r="B22" s="49" t="s">
        <v>70</v>
      </c>
      <c r="C22" s="42"/>
      <c r="D22" s="42"/>
      <c r="E22" s="42">
        <v>2</v>
      </c>
      <c r="F22" s="42"/>
      <c r="G22" s="43">
        <f>I22+L22+M22+N22</f>
        <v>61</v>
      </c>
      <c r="H22" s="44">
        <v>24</v>
      </c>
      <c r="I22" s="42">
        <f t="shared" si="3"/>
        <v>61</v>
      </c>
      <c r="J22" s="42">
        <v>37</v>
      </c>
      <c r="K22" s="42">
        <v>24</v>
      </c>
      <c r="L22" s="42"/>
      <c r="M22" s="42"/>
      <c r="N22" s="45"/>
      <c r="O22" s="46">
        <v>17</v>
      </c>
      <c r="P22" s="42">
        <v>44</v>
      </c>
      <c r="Q22" s="42"/>
      <c r="R22" s="42"/>
      <c r="S22" s="44"/>
      <c r="T22" s="44"/>
      <c r="U22" s="42"/>
      <c r="V22" s="47"/>
      <c r="W22" s="48"/>
    </row>
    <row r="23" spans="1:23" ht="15.75">
      <c r="A23" s="57" t="s">
        <v>71</v>
      </c>
      <c r="B23" s="58" t="s">
        <v>72</v>
      </c>
      <c r="C23" s="59">
        <v>1</v>
      </c>
      <c r="D23" s="59">
        <v>4</v>
      </c>
      <c r="E23" s="59">
        <v>0</v>
      </c>
      <c r="F23" s="59">
        <v>0</v>
      </c>
      <c r="G23" s="27">
        <f>I23+L23+M23+N23</f>
        <v>512</v>
      </c>
      <c r="H23" s="59">
        <f>SUM(H24:H28)</f>
        <v>0</v>
      </c>
      <c r="I23" s="59">
        <f>SUM(I24:I28)</f>
        <v>512</v>
      </c>
      <c r="J23" s="59">
        <f>SUM(J24:J28)</f>
        <v>90</v>
      </c>
      <c r="K23" s="59">
        <f>SUM(K24:K28)</f>
        <v>422</v>
      </c>
      <c r="L23" s="59">
        <f t="shared" ref="L23:W23" si="9">SUM(L24:L28)</f>
        <v>0</v>
      </c>
      <c r="M23" s="59">
        <f t="shared" si="9"/>
        <v>0</v>
      </c>
      <c r="N23" s="60">
        <f t="shared" si="9"/>
        <v>0</v>
      </c>
      <c r="O23" s="59">
        <f t="shared" si="9"/>
        <v>0</v>
      </c>
      <c r="P23" s="59">
        <f t="shared" si="9"/>
        <v>0</v>
      </c>
      <c r="Q23" s="59">
        <f t="shared" si="9"/>
        <v>153</v>
      </c>
      <c r="R23" s="59">
        <f t="shared" si="9"/>
        <v>72</v>
      </c>
      <c r="S23" s="59">
        <f t="shared" si="9"/>
        <v>51</v>
      </c>
      <c r="T23" s="59">
        <f t="shared" si="9"/>
        <v>110</v>
      </c>
      <c r="U23" s="59">
        <f t="shared" si="9"/>
        <v>108</v>
      </c>
      <c r="V23" s="59">
        <f t="shared" si="9"/>
        <v>18</v>
      </c>
      <c r="W23" s="39">
        <f t="shared" si="9"/>
        <v>0</v>
      </c>
    </row>
    <row r="24" spans="1:23" ht="15.75">
      <c r="A24" s="61" t="s">
        <v>73</v>
      </c>
      <c r="B24" s="62" t="s">
        <v>74</v>
      </c>
      <c r="C24" s="42"/>
      <c r="D24" s="42">
        <v>3</v>
      </c>
      <c r="E24" s="42"/>
      <c r="F24" s="42"/>
      <c r="G24" s="63">
        <f t="shared" ref="G24:G28" si="10">I24+L24+M24+N24</f>
        <v>85</v>
      </c>
      <c r="H24" s="44"/>
      <c r="I24" s="42">
        <f>SUM(O24:V24)</f>
        <v>85</v>
      </c>
      <c r="J24" s="42">
        <f>I24-K24</f>
        <v>0</v>
      </c>
      <c r="K24" s="42">
        <v>85</v>
      </c>
      <c r="L24" s="42"/>
      <c r="M24" s="42"/>
      <c r="N24" s="45"/>
      <c r="O24" s="46"/>
      <c r="P24" s="42"/>
      <c r="Q24" s="42">
        <v>85</v>
      </c>
      <c r="R24" s="42"/>
      <c r="S24" s="44"/>
      <c r="T24" s="44"/>
      <c r="U24" s="42"/>
      <c r="V24" s="47"/>
      <c r="W24" s="48"/>
    </row>
    <row r="25" spans="1:23" ht="30">
      <c r="A25" s="61" t="s">
        <v>75</v>
      </c>
      <c r="B25" s="62" t="s">
        <v>76</v>
      </c>
      <c r="C25" s="42">
        <v>7</v>
      </c>
      <c r="D25" s="42"/>
      <c r="E25" s="42"/>
      <c r="F25" s="42"/>
      <c r="G25" s="63">
        <f t="shared" si="10"/>
        <v>155</v>
      </c>
      <c r="H25" s="44"/>
      <c r="I25" s="42">
        <f t="shared" ref="I25:I28" si="11">SUM(O25:V25)</f>
        <v>155</v>
      </c>
      <c r="J25" s="42">
        <f t="shared" ref="J25:J28" si="12">I25-K25</f>
        <v>2</v>
      </c>
      <c r="K25" s="64">
        <v>153</v>
      </c>
      <c r="L25" s="64"/>
      <c r="M25" s="42"/>
      <c r="N25" s="45"/>
      <c r="O25" s="46"/>
      <c r="P25" s="42"/>
      <c r="Q25" s="42">
        <v>34</v>
      </c>
      <c r="R25" s="42">
        <v>36</v>
      </c>
      <c r="S25" s="44">
        <v>17</v>
      </c>
      <c r="T25" s="44">
        <v>28</v>
      </c>
      <c r="U25" s="42">
        <v>40</v>
      </c>
      <c r="V25" s="47"/>
      <c r="W25" s="48"/>
    </row>
    <row r="26" spans="1:23" ht="15.75">
      <c r="A26" s="61" t="s">
        <v>77</v>
      </c>
      <c r="B26" s="62" t="s">
        <v>78</v>
      </c>
      <c r="C26" s="42"/>
      <c r="D26" s="42">
        <v>7</v>
      </c>
      <c r="E26" s="42"/>
      <c r="F26" s="42"/>
      <c r="G26" s="63">
        <f t="shared" si="10"/>
        <v>68</v>
      </c>
      <c r="H26" s="44"/>
      <c r="I26" s="42">
        <f t="shared" si="11"/>
        <v>68</v>
      </c>
      <c r="J26" s="42">
        <f t="shared" si="12"/>
        <v>48</v>
      </c>
      <c r="K26" s="42">
        <v>20</v>
      </c>
      <c r="L26" s="42"/>
      <c r="M26" s="42"/>
      <c r="N26" s="45"/>
      <c r="O26" s="46"/>
      <c r="P26" s="42"/>
      <c r="Q26" s="42"/>
      <c r="R26" s="42"/>
      <c r="S26" s="44"/>
      <c r="T26" s="44">
        <v>20</v>
      </c>
      <c r="U26" s="42">
        <v>48</v>
      </c>
      <c r="V26" s="47"/>
      <c r="W26" s="48"/>
    </row>
    <row r="27" spans="1:23" ht="15.75">
      <c r="A27" s="61" t="s">
        <v>79</v>
      </c>
      <c r="B27" s="49" t="s">
        <v>54</v>
      </c>
      <c r="C27" s="42"/>
      <c r="D27" s="42">
        <v>8</v>
      </c>
      <c r="E27" s="42"/>
      <c r="F27" s="42"/>
      <c r="G27" s="63">
        <f t="shared" si="10"/>
        <v>162</v>
      </c>
      <c r="H27" s="44"/>
      <c r="I27" s="42">
        <f t="shared" si="11"/>
        <v>162</v>
      </c>
      <c r="J27" s="42">
        <f t="shared" si="12"/>
        <v>8</v>
      </c>
      <c r="K27" s="50">
        <v>154</v>
      </c>
      <c r="L27" s="50"/>
      <c r="M27" s="42"/>
      <c r="N27" s="45"/>
      <c r="O27" s="46"/>
      <c r="P27" s="42"/>
      <c r="Q27" s="65">
        <v>34</v>
      </c>
      <c r="R27" s="42">
        <v>36</v>
      </c>
      <c r="S27" s="44">
        <v>34</v>
      </c>
      <c r="T27" s="44">
        <v>20</v>
      </c>
      <c r="U27" s="42">
        <v>20</v>
      </c>
      <c r="V27" s="66">
        <v>18</v>
      </c>
      <c r="W27" s="39"/>
    </row>
    <row r="28" spans="1:23" ht="15.75">
      <c r="A28" s="61" t="s">
        <v>80</v>
      </c>
      <c r="B28" s="62" t="s">
        <v>81</v>
      </c>
      <c r="C28" s="42"/>
      <c r="D28" s="42">
        <v>6</v>
      </c>
      <c r="E28" s="42"/>
      <c r="F28" s="42"/>
      <c r="G28" s="63">
        <f t="shared" si="10"/>
        <v>42</v>
      </c>
      <c r="H28" s="44"/>
      <c r="I28" s="42">
        <f t="shared" si="11"/>
        <v>42</v>
      </c>
      <c r="J28" s="42">
        <f t="shared" si="12"/>
        <v>32</v>
      </c>
      <c r="K28" s="42">
        <v>10</v>
      </c>
      <c r="L28" s="42"/>
      <c r="M28" s="42"/>
      <c r="N28" s="45"/>
      <c r="O28" s="46"/>
      <c r="P28" s="42"/>
      <c r="Q28" s="42"/>
      <c r="R28" s="42"/>
      <c r="S28" s="44"/>
      <c r="T28" s="44">
        <v>42</v>
      </c>
      <c r="U28" s="42"/>
      <c r="V28" s="47"/>
      <c r="W28" s="48"/>
    </row>
    <row r="29" spans="1:23" ht="15.75">
      <c r="A29" s="67" t="s">
        <v>82</v>
      </c>
      <c r="B29" s="68" t="s">
        <v>83</v>
      </c>
      <c r="C29" s="59">
        <v>2</v>
      </c>
      <c r="D29" s="59">
        <v>7</v>
      </c>
      <c r="E29" s="59">
        <v>0</v>
      </c>
      <c r="F29" s="59">
        <v>0</v>
      </c>
      <c r="G29" s="69">
        <f>I29+L29+M29+N29</f>
        <v>788</v>
      </c>
      <c r="H29" s="59">
        <f>SUM(H30:H38)</f>
        <v>497</v>
      </c>
      <c r="I29" s="59">
        <f>SUM(I30:I38)</f>
        <v>788</v>
      </c>
      <c r="J29" s="59">
        <f t="shared" ref="J29:W29" si="13">SUM(J30:J38)</f>
        <v>290</v>
      </c>
      <c r="K29" s="59">
        <f t="shared" si="13"/>
        <v>498</v>
      </c>
      <c r="L29" s="59">
        <f t="shared" si="13"/>
        <v>0</v>
      </c>
      <c r="M29" s="59">
        <f t="shared" si="13"/>
        <v>0</v>
      </c>
      <c r="N29" s="60">
        <f t="shared" si="13"/>
        <v>0</v>
      </c>
      <c r="O29" s="59">
        <f t="shared" si="13"/>
        <v>0</v>
      </c>
      <c r="P29" s="59">
        <f t="shared" si="13"/>
        <v>0</v>
      </c>
      <c r="Q29" s="59">
        <f t="shared" si="13"/>
        <v>238</v>
      </c>
      <c r="R29" s="59">
        <f t="shared" si="13"/>
        <v>324</v>
      </c>
      <c r="S29" s="59">
        <f t="shared" si="13"/>
        <v>170</v>
      </c>
      <c r="T29" s="59">
        <f t="shared" si="13"/>
        <v>56</v>
      </c>
      <c r="U29" s="59">
        <f t="shared" si="13"/>
        <v>0</v>
      </c>
      <c r="V29" s="59">
        <f t="shared" si="13"/>
        <v>0</v>
      </c>
      <c r="W29" s="39">
        <f t="shared" si="13"/>
        <v>0</v>
      </c>
    </row>
    <row r="30" spans="1:23" ht="15.75">
      <c r="A30" s="40" t="s">
        <v>84</v>
      </c>
      <c r="B30" s="49" t="s">
        <v>85</v>
      </c>
      <c r="C30" s="42">
        <v>4</v>
      </c>
      <c r="D30" s="42"/>
      <c r="E30" s="42"/>
      <c r="F30" s="42"/>
      <c r="G30" s="70">
        <f t="shared" ref="G30:G38" si="14">I30+L30+M30+N30</f>
        <v>122</v>
      </c>
      <c r="H30" s="44">
        <v>86</v>
      </c>
      <c r="I30" s="42">
        <f>SUM(O30:V30)</f>
        <v>122</v>
      </c>
      <c r="J30" s="42">
        <f>I30-K30</f>
        <v>36</v>
      </c>
      <c r="K30" s="42">
        <v>86</v>
      </c>
      <c r="L30" s="42"/>
      <c r="M30" s="42"/>
      <c r="N30" s="45"/>
      <c r="O30" s="46"/>
      <c r="P30" s="42"/>
      <c r="Q30" s="42">
        <v>68</v>
      </c>
      <c r="R30" s="42">
        <v>54</v>
      </c>
      <c r="S30" s="44"/>
      <c r="T30" s="44"/>
      <c r="U30" s="42"/>
      <c r="V30" s="47"/>
      <c r="W30" s="48"/>
    </row>
    <row r="31" spans="1:23" ht="15.75">
      <c r="A31" s="40" t="s">
        <v>86</v>
      </c>
      <c r="B31" s="49" t="s">
        <v>87</v>
      </c>
      <c r="C31" s="42"/>
      <c r="D31" s="42">
        <v>5</v>
      </c>
      <c r="E31" s="42"/>
      <c r="F31" s="42"/>
      <c r="G31" s="70">
        <f t="shared" si="14"/>
        <v>122</v>
      </c>
      <c r="H31" s="44">
        <v>86</v>
      </c>
      <c r="I31" s="42">
        <f t="shared" ref="I31:I38" si="15">SUM(O31:V31)</f>
        <v>122</v>
      </c>
      <c r="J31" s="42">
        <f t="shared" ref="J31:J38" si="16">I31-K31</f>
        <v>36</v>
      </c>
      <c r="K31" s="71">
        <v>86</v>
      </c>
      <c r="L31" s="71"/>
      <c r="M31" s="42"/>
      <c r="N31" s="45"/>
      <c r="O31" s="46"/>
      <c r="P31" s="42"/>
      <c r="Q31" s="42">
        <v>51</v>
      </c>
      <c r="R31" s="42">
        <v>54</v>
      </c>
      <c r="S31" s="44">
        <v>17</v>
      </c>
      <c r="T31" s="44"/>
      <c r="U31" s="42"/>
      <c r="V31" s="47"/>
      <c r="W31" s="48"/>
    </row>
    <row r="32" spans="1:23" ht="30">
      <c r="A32" s="40" t="s">
        <v>88</v>
      </c>
      <c r="B32" s="49" t="s">
        <v>89</v>
      </c>
      <c r="C32" s="42">
        <v>4</v>
      </c>
      <c r="D32" s="42"/>
      <c r="E32" s="42"/>
      <c r="F32" s="42"/>
      <c r="G32" s="70">
        <f t="shared" si="14"/>
        <v>70</v>
      </c>
      <c r="H32" s="44">
        <v>50</v>
      </c>
      <c r="I32" s="42">
        <f t="shared" si="15"/>
        <v>70</v>
      </c>
      <c r="J32" s="42">
        <f t="shared" si="16"/>
        <v>20</v>
      </c>
      <c r="K32" s="42">
        <v>50</v>
      </c>
      <c r="L32" s="42"/>
      <c r="M32" s="42"/>
      <c r="N32" s="45"/>
      <c r="O32" s="46"/>
      <c r="P32" s="42"/>
      <c r="Q32" s="42">
        <v>34</v>
      </c>
      <c r="R32" s="42">
        <v>36</v>
      </c>
      <c r="S32" s="44"/>
      <c r="T32" s="44"/>
      <c r="U32" s="42"/>
      <c r="V32" s="47"/>
      <c r="W32" s="39"/>
    </row>
    <row r="33" spans="1:23" ht="15.75">
      <c r="A33" s="40" t="s">
        <v>90</v>
      </c>
      <c r="B33" s="49" t="s">
        <v>91</v>
      </c>
      <c r="C33" s="42"/>
      <c r="D33" s="42">
        <v>5</v>
      </c>
      <c r="E33" s="42"/>
      <c r="F33" s="42"/>
      <c r="G33" s="70">
        <f t="shared" si="14"/>
        <v>70</v>
      </c>
      <c r="H33" s="44">
        <v>20</v>
      </c>
      <c r="I33" s="42">
        <f t="shared" si="15"/>
        <v>70</v>
      </c>
      <c r="J33" s="42">
        <f t="shared" si="16"/>
        <v>50</v>
      </c>
      <c r="K33" s="42">
        <v>20</v>
      </c>
      <c r="L33" s="42"/>
      <c r="M33" s="42"/>
      <c r="N33" s="45"/>
      <c r="O33" s="46"/>
      <c r="P33" s="42"/>
      <c r="Q33" s="42"/>
      <c r="R33" s="42">
        <v>36</v>
      </c>
      <c r="S33" s="44">
        <v>34</v>
      </c>
      <c r="T33" s="44"/>
      <c r="U33" s="42"/>
      <c r="V33" s="47"/>
      <c r="W33" s="48"/>
    </row>
    <row r="34" spans="1:23" ht="15.75">
      <c r="A34" s="40" t="s">
        <v>92</v>
      </c>
      <c r="B34" s="49" t="s">
        <v>93</v>
      </c>
      <c r="C34" s="44"/>
      <c r="D34" s="44">
        <v>4</v>
      </c>
      <c r="E34" s="44"/>
      <c r="F34" s="44"/>
      <c r="G34" s="70">
        <f t="shared" si="14"/>
        <v>54</v>
      </c>
      <c r="H34" s="44">
        <v>30</v>
      </c>
      <c r="I34" s="42">
        <f t="shared" si="15"/>
        <v>54</v>
      </c>
      <c r="J34" s="42">
        <f t="shared" si="16"/>
        <v>24</v>
      </c>
      <c r="K34" s="71">
        <v>30</v>
      </c>
      <c r="L34" s="71"/>
      <c r="M34" s="42"/>
      <c r="N34" s="45"/>
      <c r="O34" s="46"/>
      <c r="P34" s="42"/>
      <c r="Q34" s="42"/>
      <c r="R34" s="42">
        <v>54</v>
      </c>
      <c r="S34" s="44"/>
      <c r="T34" s="44"/>
      <c r="U34" s="42"/>
      <c r="V34" s="47"/>
      <c r="W34" s="48"/>
    </row>
    <row r="35" spans="1:23" ht="15.75">
      <c r="A35" s="40" t="s">
        <v>94</v>
      </c>
      <c r="B35" s="49" t="s">
        <v>95</v>
      </c>
      <c r="C35" s="42"/>
      <c r="D35" s="42">
        <v>4</v>
      </c>
      <c r="E35" s="42"/>
      <c r="F35" s="42"/>
      <c r="G35" s="70">
        <f t="shared" si="14"/>
        <v>52</v>
      </c>
      <c r="H35" s="44">
        <v>30</v>
      </c>
      <c r="I35" s="42">
        <f t="shared" si="15"/>
        <v>52</v>
      </c>
      <c r="J35" s="42">
        <f t="shared" si="16"/>
        <v>22</v>
      </c>
      <c r="K35" s="42">
        <v>30</v>
      </c>
      <c r="L35" s="42"/>
      <c r="M35" s="42"/>
      <c r="N35" s="45"/>
      <c r="O35" s="46"/>
      <c r="P35" s="42"/>
      <c r="Q35" s="42">
        <v>34</v>
      </c>
      <c r="R35" s="42">
        <v>18</v>
      </c>
      <c r="S35" s="44"/>
      <c r="T35" s="44"/>
      <c r="U35" s="42"/>
      <c r="V35" s="47"/>
      <c r="W35" s="48"/>
    </row>
    <row r="36" spans="1:23" ht="15.75">
      <c r="A36" s="40" t="s">
        <v>96</v>
      </c>
      <c r="B36" s="49" t="s">
        <v>97</v>
      </c>
      <c r="C36" s="42"/>
      <c r="D36" s="42">
        <v>6</v>
      </c>
      <c r="E36" s="42"/>
      <c r="F36" s="42"/>
      <c r="G36" s="70">
        <f t="shared" si="14"/>
        <v>114</v>
      </c>
      <c r="H36" s="44">
        <v>88</v>
      </c>
      <c r="I36" s="42">
        <f t="shared" si="15"/>
        <v>114</v>
      </c>
      <c r="J36" s="42">
        <f t="shared" si="16"/>
        <v>26</v>
      </c>
      <c r="K36" s="71">
        <v>88</v>
      </c>
      <c r="L36" s="71"/>
      <c r="M36" s="42"/>
      <c r="N36" s="45"/>
      <c r="O36" s="46"/>
      <c r="P36" s="42"/>
      <c r="Q36" s="42"/>
      <c r="R36" s="42">
        <v>18</v>
      </c>
      <c r="S36" s="44">
        <v>68</v>
      </c>
      <c r="T36" s="44">
        <v>28</v>
      </c>
      <c r="U36" s="42"/>
      <c r="V36" s="47"/>
      <c r="W36" s="48"/>
    </row>
    <row r="37" spans="1:23" ht="30">
      <c r="A37" s="40" t="s">
        <v>98</v>
      </c>
      <c r="B37" s="49" t="s">
        <v>99</v>
      </c>
      <c r="C37" s="42"/>
      <c r="D37" s="42">
        <v>6</v>
      </c>
      <c r="E37" s="42"/>
      <c r="F37" s="42"/>
      <c r="G37" s="70">
        <f t="shared" si="14"/>
        <v>115</v>
      </c>
      <c r="H37" s="44">
        <v>67</v>
      </c>
      <c r="I37" s="42">
        <f t="shared" si="15"/>
        <v>115</v>
      </c>
      <c r="J37" s="42">
        <f t="shared" si="16"/>
        <v>47</v>
      </c>
      <c r="K37" s="42">
        <v>68</v>
      </c>
      <c r="L37" s="42"/>
      <c r="M37" s="42"/>
      <c r="N37" s="45"/>
      <c r="O37" s="46"/>
      <c r="P37" s="42"/>
      <c r="Q37" s="42"/>
      <c r="R37" s="42">
        <v>36</v>
      </c>
      <c r="S37" s="44">
        <v>51</v>
      </c>
      <c r="T37" s="44">
        <v>28</v>
      </c>
      <c r="U37" s="42"/>
      <c r="V37" s="47"/>
      <c r="W37" s="48"/>
    </row>
    <row r="38" spans="1:23" ht="30">
      <c r="A38" s="40" t="s">
        <v>100</v>
      </c>
      <c r="B38" s="49" t="s">
        <v>101</v>
      </c>
      <c r="C38" s="42"/>
      <c r="D38" s="42">
        <v>4</v>
      </c>
      <c r="E38" s="42"/>
      <c r="F38" s="42"/>
      <c r="G38" s="70">
        <f t="shared" si="14"/>
        <v>69</v>
      </c>
      <c r="H38" s="44">
        <v>40</v>
      </c>
      <c r="I38" s="42">
        <f t="shared" si="15"/>
        <v>69</v>
      </c>
      <c r="J38" s="42">
        <f t="shared" si="16"/>
        <v>29</v>
      </c>
      <c r="K38" s="42">
        <v>40</v>
      </c>
      <c r="L38" s="42"/>
      <c r="M38" s="42"/>
      <c r="N38" s="45"/>
      <c r="O38" s="46"/>
      <c r="P38" s="42"/>
      <c r="Q38" s="42">
        <v>51</v>
      </c>
      <c r="R38" s="42">
        <v>18</v>
      </c>
      <c r="S38" s="44"/>
      <c r="T38" s="44"/>
      <c r="U38" s="42"/>
      <c r="V38" s="47"/>
      <c r="W38" s="48"/>
    </row>
    <row r="39" spans="1:23" ht="15.75">
      <c r="A39" s="72" t="s">
        <v>102</v>
      </c>
      <c r="B39" s="73" t="s">
        <v>103</v>
      </c>
      <c r="C39" s="74">
        <f>C40</f>
        <v>9</v>
      </c>
      <c r="D39" s="74">
        <f t="shared" ref="D39:F39" si="17">D40</f>
        <v>10</v>
      </c>
      <c r="E39" s="74">
        <f t="shared" si="17"/>
        <v>0</v>
      </c>
      <c r="F39" s="74">
        <f t="shared" si="17"/>
        <v>3</v>
      </c>
      <c r="G39" s="75">
        <f>G40+G66</f>
        <v>2768</v>
      </c>
      <c r="H39" s="76">
        <f t="shared" ref="H39:W39" si="18">H40+H66</f>
        <v>2360</v>
      </c>
      <c r="I39" s="76">
        <f t="shared" si="18"/>
        <v>1192</v>
      </c>
      <c r="J39" s="76">
        <f t="shared" si="18"/>
        <v>500</v>
      </c>
      <c r="K39" s="76">
        <f t="shared" si="18"/>
        <v>692</v>
      </c>
      <c r="L39" s="76">
        <f t="shared" si="18"/>
        <v>10</v>
      </c>
      <c r="M39" s="76">
        <f>M40+M66</f>
        <v>1476</v>
      </c>
      <c r="N39" s="76">
        <f t="shared" si="18"/>
        <v>90</v>
      </c>
      <c r="O39" s="76">
        <f t="shared" si="18"/>
        <v>0</v>
      </c>
      <c r="P39" s="76">
        <f t="shared" si="18"/>
        <v>0</v>
      </c>
      <c r="Q39" s="76">
        <f t="shared" si="18"/>
        <v>221</v>
      </c>
      <c r="R39" s="76">
        <f t="shared" si="18"/>
        <v>396</v>
      </c>
      <c r="S39" s="76">
        <f t="shared" si="18"/>
        <v>385</v>
      </c>
      <c r="T39" s="76">
        <f t="shared" si="18"/>
        <v>694</v>
      </c>
      <c r="U39" s="76">
        <f t="shared" si="18"/>
        <v>468</v>
      </c>
      <c r="V39" s="76">
        <f t="shared" si="18"/>
        <v>594</v>
      </c>
      <c r="W39" s="77">
        <f t="shared" si="18"/>
        <v>1296</v>
      </c>
    </row>
    <row r="40" spans="1:23">
      <c r="A40" s="78" t="s">
        <v>104</v>
      </c>
      <c r="B40" s="79" t="s">
        <v>105</v>
      </c>
      <c r="C40" s="80">
        <f>C41+C48+C54+C61</f>
        <v>9</v>
      </c>
      <c r="D40" s="80">
        <f t="shared" ref="D40:F40" si="19">D41+D48+D54+D61</f>
        <v>10</v>
      </c>
      <c r="E40" s="80">
        <f t="shared" si="19"/>
        <v>0</v>
      </c>
      <c r="F40" s="80">
        <f t="shared" si="19"/>
        <v>3</v>
      </c>
      <c r="G40" s="81">
        <f>G41+G48+G54+G61</f>
        <v>2624</v>
      </c>
      <c r="H40" s="81">
        <f t="shared" ref="H40:V40" si="20">H41+H48+H54+H61</f>
        <v>2216</v>
      </c>
      <c r="I40" s="81">
        <f t="shared" si="20"/>
        <v>1192</v>
      </c>
      <c r="J40" s="81">
        <f t="shared" si="20"/>
        <v>500</v>
      </c>
      <c r="K40" s="81">
        <f t="shared" si="20"/>
        <v>692</v>
      </c>
      <c r="L40" s="81">
        <f t="shared" si="20"/>
        <v>10</v>
      </c>
      <c r="M40" s="81">
        <f>M41+M48+M54+M61</f>
        <v>1332</v>
      </c>
      <c r="N40" s="81">
        <f>N41+N48+N54+N61</f>
        <v>90</v>
      </c>
      <c r="O40" s="81">
        <f t="shared" si="20"/>
        <v>0</v>
      </c>
      <c r="P40" s="81">
        <f t="shared" si="20"/>
        <v>0</v>
      </c>
      <c r="Q40" s="81">
        <f t="shared" si="20"/>
        <v>221</v>
      </c>
      <c r="R40" s="81">
        <f t="shared" si="20"/>
        <v>396</v>
      </c>
      <c r="S40" s="81">
        <f t="shared" si="20"/>
        <v>385</v>
      </c>
      <c r="T40" s="81">
        <f t="shared" si="20"/>
        <v>694</v>
      </c>
      <c r="U40" s="81">
        <f>U41+U48+U54+U61</f>
        <v>468</v>
      </c>
      <c r="V40" s="81">
        <f t="shared" si="20"/>
        <v>450</v>
      </c>
      <c r="W40" s="82">
        <f>W41+W48+W54+W61</f>
        <v>1152</v>
      </c>
    </row>
    <row r="41" spans="1:23" ht="28.5">
      <c r="A41" s="67" t="s">
        <v>106</v>
      </c>
      <c r="B41" s="68" t="s">
        <v>107</v>
      </c>
      <c r="C41" s="59">
        <v>3</v>
      </c>
      <c r="D41" s="59">
        <v>3</v>
      </c>
      <c r="E41" s="59">
        <v>0</v>
      </c>
      <c r="F41" s="59">
        <v>1</v>
      </c>
      <c r="G41" s="83">
        <f>I41+L41+M41+N41</f>
        <v>998</v>
      </c>
      <c r="H41" s="59">
        <f>SUM(H42:H47)</f>
        <v>846</v>
      </c>
      <c r="I41" s="59">
        <f>SUM(I42:I46)</f>
        <v>460</v>
      </c>
      <c r="J41" s="59">
        <f>SUM(J42:J46)</f>
        <v>172</v>
      </c>
      <c r="K41" s="59">
        <f t="shared" ref="K41:W41" si="21">SUM(K42:K46)</f>
        <v>288</v>
      </c>
      <c r="L41" s="59">
        <f>SUM(L42:L46)</f>
        <v>4</v>
      </c>
      <c r="M41" s="59">
        <f>SUM(M42:M46)</f>
        <v>504</v>
      </c>
      <c r="N41" s="60">
        <f t="shared" si="21"/>
        <v>30</v>
      </c>
      <c r="O41" s="59">
        <f>SUM(O42:O46)</f>
        <v>0</v>
      </c>
      <c r="P41" s="59">
        <f t="shared" ref="P41:V41" si="22">SUM(P42:P46)</f>
        <v>0</v>
      </c>
      <c r="Q41" s="59">
        <f t="shared" si="22"/>
        <v>0</v>
      </c>
      <c r="R41" s="59">
        <f t="shared" si="22"/>
        <v>0</v>
      </c>
      <c r="S41" s="59">
        <f t="shared" si="22"/>
        <v>238</v>
      </c>
      <c r="T41" s="59">
        <f t="shared" si="22"/>
        <v>540</v>
      </c>
      <c r="U41" s="59">
        <f t="shared" si="22"/>
        <v>216</v>
      </c>
      <c r="V41" s="59">
        <f t="shared" si="22"/>
        <v>0</v>
      </c>
      <c r="W41" s="84">
        <f t="shared" si="21"/>
        <v>415</v>
      </c>
    </row>
    <row r="42" spans="1:23" ht="30">
      <c r="A42" s="40" t="s">
        <v>108</v>
      </c>
      <c r="B42" s="62" t="s">
        <v>109</v>
      </c>
      <c r="C42" s="42">
        <v>6</v>
      </c>
      <c r="D42" s="42"/>
      <c r="E42" s="42"/>
      <c r="F42" s="42"/>
      <c r="G42" s="85">
        <f t="shared" ref="G42:G46" si="23">I42+L42+M42+N42</f>
        <v>234</v>
      </c>
      <c r="H42" s="44">
        <v>138</v>
      </c>
      <c r="I42" s="42">
        <f>SUM(O42:V42)</f>
        <v>234</v>
      </c>
      <c r="J42" s="42">
        <f>I42-K42</f>
        <v>96</v>
      </c>
      <c r="K42" s="86">
        <v>138</v>
      </c>
      <c r="L42" s="86"/>
      <c r="M42" s="42"/>
      <c r="N42" s="45"/>
      <c r="O42" s="46"/>
      <c r="P42" s="42"/>
      <c r="Q42" s="42"/>
      <c r="R42" s="42"/>
      <c r="S42" s="44">
        <v>136</v>
      </c>
      <c r="T42" s="44">
        <v>98</v>
      </c>
      <c r="U42" s="44"/>
      <c r="V42" s="47"/>
      <c r="W42" s="48">
        <v>50</v>
      </c>
    </row>
    <row r="43" spans="1:23">
      <c r="A43" s="40" t="s">
        <v>110</v>
      </c>
      <c r="B43" s="62" t="s">
        <v>111</v>
      </c>
      <c r="C43" s="42">
        <v>6</v>
      </c>
      <c r="D43" s="42"/>
      <c r="E43" s="42"/>
      <c r="F43" s="42">
        <v>7</v>
      </c>
      <c r="G43" s="87">
        <f t="shared" si="23"/>
        <v>186</v>
      </c>
      <c r="H43" s="44">
        <v>129</v>
      </c>
      <c r="I43" s="88">
        <v>156</v>
      </c>
      <c r="J43" s="42">
        <f t="shared" ref="J43:J44" si="24">I43-K43</f>
        <v>76</v>
      </c>
      <c r="K43" s="86">
        <v>80</v>
      </c>
      <c r="L43" s="86"/>
      <c r="M43" s="42"/>
      <c r="N43" s="89">
        <v>30</v>
      </c>
      <c r="O43" s="46"/>
      <c r="P43" s="42"/>
      <c r="Q43" s="42"/>
      <c r="R43" s="42"/>
      <c r="S43" s="90">
        <v>102</v>
      </c>
      <c r="T43" s="91">
        <v>84</v>
      </c>
      <c r="U43" s="90"/>
      <c r="V43" s="47"/>
      <c r="W43" s="48">
        <v>65</v>
      </c>
    </row>
    <row r="44" spans="1:23">
      <c r="A44" s="40" t="s">
        <v>112</v>
      </c>
      <c r="B44" s="62" t="s">
        <v>113</v>
      </c>
      <c r="C44" s="42"/>
      <c r="D44" s="42">
        <v>6</v>
      </c>
      <c r="E44" s="42"/>
      <c r="F44" s="42"/>
      <c r="G44" s="87">
        <f t="shared" si="23"/>
        <v>74</v>
      </c>
      <c r="H44" s="44">
        <v>75</v>
      </c>
      <c r="I44" s="42">
        <f t="shared" ref="I44" si="25">SUM(O44:V44)</f>
        <v>70</v>
      </c>
      <c r="J44" s="42">
        <f t="shared" si="24"/>
        <v>0</v>
      </c>
      <c r="K44" s="86">
        <v>70</v>
      </c>
      <c r="L44" s="92">
        <v>4</v>
      </c>
      <c r="M44" s="42"/>
      <c r="N44" s="45"/>
      <c r="O44" s="46"/>
      <c r="P44" s="42"/>
      <c r="Q44" s="42"/>
      <c r="R44" s="42"/>
      <c r="S44" s="44"/>
      <c r="T44" s="44">
        <v>70</v>
      </c>
      <c r="U44" s="44"/>
      <c r="V44" s="47"/>
      <c r="W44" s="48"/>
    </row>
    <row r="45" spans="1:23">
      <c r="A45" s="40" t="s">
        <v>114</v>
      </c>
      <c r="B45" s="49" t="s">
        <v>115</v>
      </c>
      <c r="C45" s="44"/>
      <c r="D45" s="44">
        <v>6</v>
      </c>
      <c r="E45" s="44"/>
      <c r="F45" s="44"/>
      <c r="G45" s="85">
        <f t="shared" si="23"/>
        <v>72</v>
      </c>
      <c r="H45" s="44">
        <v>72</v>
      </c>
      <c r="I45" s="44"/>
      <c r="J45" s="44"/>
      <c r="K45" s="44"/>
      <c r="L45" s="44"/>
      <c r="M45" s="44">
        <f>SUM(O45:V45)</f>
        <v>72</v>
      </c>
      <c r="N45" s="93"/>
      <c r="O45" s="94"/>
      <c r="P45" s="44"/>
      <c r="Q45" s="44"/>
      <c r="R45" s="44"/>
      <c r="S45" s="44"/>
      <c r="T45" s="44">
        <v>72</v>
      </c>
      <c r="U45" s="44"/>
      <c r="V45" s="66"/>
      <c r="W45" s="39"/>
    </row>
    <row r="46" spans="1:23">
      <c r="A46" s="40" t="s">
        <v>116</v>
      </c>
      <c r="B46" s="49" t="s">
        <v>117</v>
      </c>
      <c r="C46" s="42"/>
      <c r="D46" s="44">
        <v>7</v>
      </c>
      <c r="E46" s="42"/>
      <c r="F46" s="42"/>
      <c r="G46" s="85">
        <f t="shared" si="23"/>
        <v>432</v>
      </c>
      <c r="H46" s="44">
        <v>432</v>
      </c>
      <c r="I46" s="42"/>
      <c r="J46" s="42"/>
      <c r="K46" s="42"/>
      <c r="L46" s="42"/>
      <c r="M46" s="44">
        <f>SUM(O46:V46)</f>
        <v>432</v>
      </c>
      <c r="N46" s="45"/>
      <c r="O46" s="46"/>
      <c r="P46" s="42"/>
      <c r="Q46" s="42"/>
      <c r="R46" s="42"/>
      <c r="S46" s="44"/>
      <c r="T46" s="44">
        <v>216</v>
      </c>
      <c r="U46" s="44">
        <v>216</v>
      </c>
      <c r="V46" s="47"/>
      <c r="W46" s="48">
        <v>300</v>
      </c>
    </row>
    <row r="47" spans="1:23">
      <c r="A47" s="40"/>
      <c r="B47" s="49" t="s">
        <v>118</v>
      </c>
      <c r="C47" s="42">
        <v>7</v>
      </c>
      <c r="D47" s="42"/>
      <c r="E47" s="42"/>
      <c r="F47" s="42"/>
      <c r="G47" s="95"/>
      <c r="H47" s="44"/>
      <c r="I47" s="42"/>
      <c r="J47" s="42"/>
      <c r="K47" s="42"/>
      <c r="L47" s="42"/>
      <c r="M47" s="42"/>
      <c r="N47" s="45"/>
      <c r="O47" s="46"/>
      <c r="P47" s="42"/>
      <c r="Q47" s="42"/>
      <c r="R47" s="42"/>
      <c r="S47" s="44"/>
      <c r="T47" s="44"/>
      <c r="U47" s="44"/>
      <c r="V47" s="47"/>
      <c r="W47" s="48"/>
    </row>
    <row r="48" spans="1:23" ht="42.75">
      <c r="A48" s="67" t="s">
        <v>119</v>
      </c>
      <c r="B48" s="68" t="s">
        <v>120</v>
      </c>
      <c r="C48" s="59">
        <v>2</v>
      </c>
      <c r="D48" s="59">
        <v>3</v>
      </c>
      <c r="E48" s="59">
        <v>0</v>
      </c>
      <c r="F48" s="59">
        <v>0</v>
      </c>
      <c r="G48" s="83">
        <f>I48+L48+M48+N48</f>
        <v>447</v>
      </c>
      <c r="H48" s="59">
        <f>SUM(H49:H53)</f>
        <v>334</v>
      </c>
      <c r="I48" s="59">
        <f>SUM(I49:I52)</f>
        <v>225</v>
      </c>
      <c r="J48" s="59">
        <f t="shared" ref="J48:W48" si="26">SUM(J49:J52)</f>
        <v>107</v>
      </c>
      <c r="K48" s="59">
        <f t="shared" si="26"/>
        <v>118</v>
      </c>
      <c r="L48" s="59">
        <f t="shared" si="26"/>
        <v>6</v>
      </c>
      <c r="M48" s="59">
        <f t="shared" si="26"/>
        <v>216</v>
      </c>
      <c r="N48" s="60">
        <f t="shared" si="26"/>
        <v>0</v>
      </c>
      <c r="O48" s="96">
        <f t="shared" si="26"/>
        <v>0</v>
      </c>
      <c r="P48" s="59">
        <f t="shared" si="26"/>
        <v>0</v>
      </c>
      <c r="Q48" s="59">
        <f t="shared" si="26"/>
        <v>0</v>
      </c>
      <c r="R48" s="59">
        <f t="shared" si="26"/>
        <v>0</v>
      </c>
      <c r="S48" s="59">
        <f t="shared" si="26"/>
        <v>113</v>
      </c>
      <c r="T48" s="59">
        <f t="shared" si="26"/>
        <v>112</v>
      </c>
      <c r="U48" s="59">
        <f t="shared" si="26"/>
        <v>216</v>
      </c>
      <c r="V48" s="97">
        <f t="shared" si="26"/>
        <v>0</v>
      </c>
      <c r="W48" s="98">
        <f t="shared" si="26"/>
        <v>294</v>
      </c>
    </row>
    <row r="49" spans="1:23" ht="45">
      <c r="A49" s="99" t="s">
        <v>121</v>
      </c>
      <c r="B49" s="62" t="s">
        <v>120</v>
      </c>
      <c r="C49" s="42">
        <v>6</v>
      </c>
      <c r="D49" s="42"/>
      <c r="E49" s="42"/>
      <c r="F49" s="42"/>
      <c r="G49" s="43">
        <f t="shared" ref="G49:G52" si="27">I49+L49+M49+N49</f>
        <v>152</v>
      </c>
      <c r="H49" s="44">
        <v>82</v>
      </c>
      <c r="I49" s="42">
        <f>SUM(O49:V49)</f>
        <v>152</v>
      </c>
      <c r="J49" s="42">
        <f>I49-K49</f>
        <v>70</v>
      </c>
      <c r="K49" s="86">
        <v>82</v>
      </c>
      <c r="L49" s="86"/>
      <c r="M49" s="42"/>
      <c r="N49" s="45"/>
      <c r="O49" s="46"/>
      <c r="P49" s="42"/>
      <c r="Q49" s="42"/>
      <c r="R49" s="42"/>
      <c r="S49" s="44">
        <v>68</v>
      </c>
      <c r="T49" s="44">
        <v>84</v>
      </c>
      <c r="U49" s="44"/>
      <c r="V49" s="47"/>
      <c r="W49" s="48">
        <v>100</v>
      </c>
    </row>
    <row r="50" spans="1:23" ht="45">
      <c r="A50" s="99" t="s">
        <v>122</v>
      </c>
      <c r="B50" s="62" t="s">
        <v>123</v>
      </c>
      <c r="C50" s="42"/>
      <c r="D50" s="42">
        <v>6</v>
      </c>
      <c r="E50" s="42"/>
      <c r="F50" s="42"/>
      <c r="G50" s="100">
        <f t="shared" si="27"/>
        <v>79</v>
      </c>
      <c r="H50" s="44">
        <v>36</v>
      </c>
      <c r="I50" s="42">
        <f>SUM(O50:V50)</f>
        <v>73</v>
      </c>
      <c r="J50" s="42">
        <f>I50-K50</f>
        <v>37</v>
      </c>
      <c r="K50" s="86">
        <v>36</v>
      </c>
      <c r="L50" s="101">
        <v>6</v>
      </c>
      <c r="M50" s="42"/>
      <c r="N50" s="45"/>
      <c r="O50" s="46"/>
      <c r="P50" s="42"/>
      <c r="Q50" s="42"/>
      <c r="R50" s="42"/>
      <c r="S50" s="44">
        <v>45</v>
      </c>
      <c r="T50" s="44">
        <v>28</v>
      </c>
      <c r="U50" s="44"/>
      <c r="V50" s="47"/>
      <c r="W50" s="48">
        <v>50</v>
      </c>
    </row>
    <row r="51" spans="1:23">
      <c r="A51" s="102" t="s">
        <v>124</v>
      </c>
      <c r="B51" s="103" t="s">
        <v>115</v>
      </c>
      <c r="C51" s="42"/>
      <c r="D51" s="104">
        <v>7</v>
      </c>
      <c r="E51" s="42"/>
      <c r="F51" s="42"/>
      <c r="G51" s="43">
        <f t="shared" si="27"/>
        <v>72</v>
      </c>
      <c r="H51" s="44">
        <v>72</v>
      </c>
      <c r="I51" s="42"/>
      <c r="J51" s="42"/>
      <c r="K51" s="42"/>
      <c r="L51" s="42"/>
      <c r="M51" s="42">
        <f>SUM(O51:V51)</f>
        <v>72</v>
      </c>
      <c r="N51" s="45"/>
      <c r="O51" s="46"/>
      <c r="P51" s="42"/>
      <c r="Q51" s="42"/>
      <c r="R51" s="42"/>
      <c r="S51" s="44"/>
      <c r="T51" s="44"/>
      <c r="U51" s="104">
        <v>72</v>
      </c>
      <c r="V51" s="47"/>
      <c r="W51" s="48">
        <v>36</v>
      </c>
    </row>
    <row r="52" spans="1:23">
      <c r="A52" s="105" t="s">
        <v>125</v>
      </c>
      <c r="B52" s="106" t="s">
        <v>117</v>
      </c>
      <c r="C52" s="42"/>
      <c r="D52" s="104">
        <v>7</v>
      </c>
      <c r="E52" s="42"/>
      <c r="F52" s="42"/>
      <c r="G52" s="43">
        <f t="shared" si="27"/>
        <v>144</v>
      </c>
      <c r="H52" s="44">
        <v>144</v>
      </c>
      <c r="I52" s="42"/>
      <c r="J52" s="42"/>
      <c r="K52" s="42"/>
      <c r="L52" s="42"/>
      <c r="M52" s="42">
        <f>SUM(O52:V52)</f>
        <v>144</v>
      </c>
      <c r="N52" s="45"/>
      <c r="O52" s="46"/>
      <c r="P52" s="42"/>
      <c r="Q52" s="42"/>
      <c r="R52" s="42"/>
      <c r="S52" s="44"/>
      <c r="T52" s="44"/>
      <c r="U52" s="104">
        <v>144</v>
      </c>
      <c r="V52" s="47"/>
      <c r="W52" s="48">
        <v>108</v>
      </c>
    </row>
    <row r="53" spans="1:23">
      <c r="A53" s="105"/>
      <c r="B53" s="106" t="s">
        <v>126</v>
      </c>
      <c r="C53" s="42">
        <v>7</v>
      </c>
      <c r="D53" s="42"/>
      <c r="E53" s="42"/>
      <c r="F53" s="42"/>
      <c r="G53" s="95"/>
      <c r="H53" s="44"/>
      <c r="I53" s="42"/>
      <c r="J53" s="42"/>
      <c r="K53" s="42"/>
      <c r="L53" s="42"/>
      <c r="M53" s="42"/>
      <c r="N53" s="45"/>
      <c r="O53" s="46"/>
      <c r="P53" s="42"/>
      <c r="Q53" s="42"/>
      <c r="R53" s="42"/>
      <c r="S53" s="44"/>
      <c r="T53" s="44"/>
      <c r="U53" s="42"/>
      <c r="V53" s="47"/>
      <c r="W53" s="48"/>
    </row>
    <row r="54" spans="1:23" ht="42.75">
      <c r="A54" s="107" t="s">
        <v>127</v>
      </c>
      <c r="B54" s="68" t="s">
        <v>128</v>
      </c>
      <c r="C54" s="59">
        <v>2</v>
      </c>
      <c r="D54" s="59">
        <v>2</v>
      </c>
      <c r="E54" s="59">
        <v>0</v>
      </c>
      <c r="F54" s="59">
        <v>2</v>
      </c>
      <c r="G54" s="83">
        <f>I54+L54+M54+N54</f>
        <v>719</v>
      </c>
      <c r="H54" s="59">
        <f>SUM(H55:H60)</f>
        <v>518</v>
      </c>
      <c r="I54" s="59">
        <f t="shared" ref="I54:W54" si="28">SUM(I55:I59)</f>
        <v>335</v>
      </c>
      <c r="J54" s="59">
        <f t="shared" si="28"/>
        <v>135</v>
      </c>
      <c r="K54" s="59">
        <f t="shared" si="28"/>
        <v>200</v>
      </c>
      <c r="L54" s="59">
        <f t="shared" si="28"/>
        <v>0</v>
      </c>
      <c r="M54" s="59">
        <f t="shared" si="28"/>
        <v>324</v>
      </c>
      <c r="N54" s="60">
        <f t="shared" si="28"/>
        <v>60</v>
      </c>
      <c r="O54" s="59">
        <f t="shared" si="28"/>
        <v>0</v>
      </c>
      <c r="P54" s="59">
        <f t="shared" si="28"/>
        <v>0</v>
      </c>
      <c r="Q54" s="59">
        <f t="shared" si="28"/>
        <v>85</v>
      </c>
      <c r="R54" s="59">
        <f t="shared" si="28"/>
        <v>72</v>
      </c>
      <c r="S54" s="59">
        <f t="shared" si="28"/>
        <v>34</v>
      </c>
      <c r="T54" s="59">
        <f t="shared" si="28"/>
        <v>42</v>
      </c>
      <c r="U54" s="59">
        <f t="shared" si="28"/>
        <v>36</v>
      </c>
      <c r="V54" s="59">
        <f t="shared" si="28"/>
        <v>450</v>
      </c>
      <c r="W54" s="98">
        <f t="shared" si="28"/>
        <v>274</v>
      </c>
    </row>
    <row r="55" spans="1:23">
      <c r="A55" s="40" t="s">
        <v>129</v>
      </c>
      <c r="B55" s="62" t="s">
        <v>130</v>
      </c>
      <c r="C55" s="42"/>
      <c r="D55" s="42">
        <v>5</v>
      </c>
      <c r="E55" s="42"/>
      <c r="F55" s="42">
        <v>5</v>
      </c>
      <c r="G55" s="100">
        <f t="shared" ref="G55:G59" si="29">I55+L55+M55+N55</f>
        <v>191</v>
      </c>
      <c r="H55" s="44">
        <v>134</v>
      </c>
      <c r="I55" s="42">
        <v>161</v>
      </c>
      <c r="J55" s="42">
        <f>I55-K55</f>
        <v>57</v>
      </c>
      <c r="K55" s="86">
        <v>104</v>
      </c>
      <c r="L55" s="86"/>
      <c r="M55" s="42"/>
      <c r="N55" s="89">
        <v>30</v>
      </c>
      <c r="O55" s="46"/>
      <c r="P55" s="42"/>
      <c r="Q55" s="108">
        <v>85</v>
      </c>
      <c r="R55" s="108">
        <v>72</v>
      </c>
      <c r="S55" s="91">
        <v>34</v>
      </c>
      <c r="T55" s="44"/>
      <c r="U55" s="42"/>
      <c r="V55" s="66"/>
      <c r="W55" s="48">
        <v>50</v>
      </c>
    </row>
    <row r="56" spans="1:23" ht="30">
      <c r="A56" s="40" t="s">
        <v>131</v>
      </c>
      <c r="B56" s="62" t="s">
        <v>132</v>
      </c>
      <c r="C56" s="42">
        <v>8</v>
      </c>
      <c r="D56" s="42"/>
      <c r="E56" s="42"/>
      <c r="F56" s="42">
        <v>8</v>
      </c>
      <c r="G56" s="100">
        <f t="shared" si="29"/>
        <v>138</v>
      </c>
      <c r="H56" s="44">
        <v>76</v>
      </c>
      <c r="I56" s="42">
        <v>108</v>
      </c>
      <c r="J56" s="42">
        <f t="shared" ref="J56:J57" si="30">I56-K56</f>
        <v>62</v>
      </c>
      <c r="K56" s="86">
        <v>46</v>
      </c>
      <c r="L56" s="86"/>
      <c r="M56" s="42"/>
      <c r="N56" s="89">
        <v>30</v>
      </c>
      <c r="O56" s="46"/>
      <c r="P56" s="42"/>
      <c r="Q56" s="42"/>
      <c r="R56" s="42"/>
      <c r="S56" s="44"/>
      <c r="T56" s="90">
        <v>42</v>
      </c>
      <c r="U56" s="108">
        <v>36</v>
      </c>
      <c r="V56" s="109">
        <v>60</v>
      </c>
      <c r="W56" s="48">
        <v>50</v>
      </c>
    </row>
    <row r="57" spans="1:23">
      <c r="A57" s="40" t="s">
        <v>133</v>
      </c>
      <c r="B57" s="62" t="s">
        <v>134</v>
      </c>
      <c r="C57" s="42"/>
      <c r="D57" s="42">
        <v>8</v>
      </c>
      <c r="E57" s="42"/>
      <c r="F57" s="42"/>
      <c r="G57" s="95">
        <f t="shared" si="29"/>
        <v>66</v>
      </c>
      <c r="H57" s="44">
        <v>20</v>
      </c>
      <c r="I57" s="42">
        <f t="shared" ref="I57" si="31">SUM(O57:V57)</f>
        <v>66</v>
      </c>
      <c r="J57" s="42">
        <f t="shared" si="30"/>
        <v>16</v>
      </c>
      <c r="K57" s="86">
        <v>50</v>
      </c>
      <c r="L57" s="86"/>
      <c r="M57" s="42"/>
      <c r="N57" s="45"/>
      <c r="O57" s="46"/>
      <c r="P57" s="42"/>
      <c r="Q57" s="44"/>
      <c r="R57" s="44"/>
      <c r="S57" s="44"/>
      <c r="T57" s="44"/>
      <c r="U57" s="42"/>
      <c r="V57" s="66">
        <v>66</v>
      </c>
      <c r="W57" s="48">
        <v>30</v>
      </c>
    </row>
    <row r="58" spans="1:23">
      <c r="A58" s="110" t="s">
        <v>135</v>
      </c>
      <c r="B58" s="103" t="s">
        <v>115</v>
      </c>
      <c r="C58" s="42"/>
      <c r="D58" s="42">
        <v>8</v>
      </c>
      <c r="E58" s="42"/>
      <c r="F58" s="42"/>
      <c r="G58" s="95">
        <f t="shared" si="29"/>
        <v>108</v>
      </c>
      <c r="H58" s="44">
        <v>72</v>
      </c>
      <c r="I58" s="42"/>
      <c r="J58" s="42"/>
      <c r="K58" s="42"/>
      <c r="L58" s="42"/>
      <c r="M58" s="42">
        <f>SUM(O58:V58)</f>
        <v>108</v>
      </c>
      <c r="N58" s="45"/>
      <c r="O58" s="46"/>
      <c r="P58" s="42"/>
      <c r="Q58" s="42"/>
      <c r="R58" s="42"/>
      <c r="S58" s="44"/>
      <c r="T58" s="44"/>
      <c r="U58" s="42"/>
      <c r="V58" s="66">
        <v>108</v>
      </c>
      <c r="W58" s="48">
        <v>72</v>
      </c>
    </row>
    <row r="59" spans="1:23">
      <c r="A59" s="111" t="s">
        <v>136</v>
      </c>
      <c r="B59" s="112" t="s">
        <v>117</v>
      </c>
      <c r="C59" s="42"/>
      <c r="D59" s="42">
        <v>8</v>
      </c>
      <c r="E59" s="42"/>
      <c r="F59" s="42"/>
      <c r="G59" s="95">
        <f t="shared" si="29"/>
        <v>216</v>
      </c>
      <c r="H59" s="44">
        <v>216</v>
      </c>
      <c r="I59" s="42"/>
      <c r="J59" s="42"/>
      <c r="K59" s="42"/>
      <c r="L59" s="42"/>
      <c r="M59" s="42">
        <f>SUM(O59:V59)</f>
        <v>216</v>
      </c>
      <c r="N59" s="45"/>
      <c r="O59" s="46"/>
      <c r="P59" s="42"/>
      <c r="Q59" s="42"/>
      <c r="R59" s="42"/>
      <c r="S59" s="44"/>
      <c r="T59" s="44"/>
      <c r="U59" s="42"/>
      <c r="V59" s="66">
        <v>216</v>
      </c>
      <c r="W59" s="48">
        <v>72</v>
      </c>
    </row>
    <row r="60" spans="1:23">
      <c r="A60" s="111"/>
      <c r="B60" s="112" t="s">
        <v>126</v>
      </c>
      <c r="C60" s="42">
        <v>8</v>
      </c>
      <c r="D60" s="42"/>
      <c r="E60" s="42"/>
      <c r="F60" s="42"/>
      <c r="G60" s="95"/>
      <c r="H60" s="44"/>
      <c r="I60" s="42"/>
      <c r="J60" s="42"/>
      <c r="K60" s="42"/>
      <c r="L60" s="42"/>
      <c r="M60" s="42"/>
      <c r="N60" s="45"/>
      <c r="O60" s="46"/>
      <c r="P60" s="42"/>
      <c r="Q60" s="42"/>
      <c r="R60" s="42"/>
      <c r="S60" s="44"/>
      <c r="T60" s="44"/>
      <c r="U60" s="42"/>
      <c r="V60" s="66"/>
      <c r="W60" s="48"/>
    </row>
    <row r="61" spans="1:23" ht="85.5">
      <c r="A61" s="67" t="s">
        <v>137</v>
      </c>
      <c r="B61" s="68" t="s">
        <v>138</v>
      </c>
      <c r="C61" s="59">
        <v>2</v>
      </c>
      <c r="D61" s="59">
        <v>2</v>
      </c>
      <c r="E61" s="59"/>
      <c r="F61" s="59"/>
      <c r="G61" s="83">
        <f>I61+L61+M61+N61</f>
        <v>460</v>
      </c>
      <c r="H61" s="59">
        <f>SUM(H62:H66)</f>
        <v>518</v>
      </c>
      <c r="I61" s="59">
        <f>SUM(I62:I64)</f>
        <v>172</v>
      </c>
      <c r="J61" s="59">
        <f t="shared" ref="J61:W61" si="32">SUM(J62:J64)</f>
        <v>86</v>
      </c>
      <c r="K61" s="59">
        <f t="shared" si="32"/>
        <v>86</v>
      </c>
      <c r="L61" s="59">
        <f t="shared" si="32"/>
        <v>0</v>
      </c>
      <c r="M61" s="59">
        <f t="shared" si="32"/>
        <v>288</v>
      </c>
      <c r="N61" s="60">
        <f t="shared" si="32"/>
        <v>0</v>
      </c>
      <c r="O61" s="96">
        <f t="shared" si="32"/>
        <v>0</v>
      </c>
      <c r="P61" s="59">
        <f t="shared" si="32"/>
        <v>0</v>
      </c>
      <c r="Q61" s="59">
        <f t="shared" si="32"/>
        <v>136</v>
      </c>
      <c r="R61" s="59">
        <f t="shared" si="32"/>
        <v>324</v>
      </c>
      <c r="S61" s="59">
        <f t="shared" si="32"/>
        <v>0</v>
      </c>
      <c r="T61" s="59">
        <f t="shared" si="32"/>
        <v>0</v>
      </c>
      <c r="U61" s="59">
        <f t="shared" si="32"/>
        <v>0</v>
      </c>
      <c r="V61" s="97">
        <f t="shared" si="32"/>
        <v>0</v>
      </c>
      <c r="W61" s="98">
        <f t="shared" si="32"/>
        <v>169</v>
      </c>
    </row>
    <row r="62" spans="1:23" ht="30">
      <c r="A62" s="99" t="s">
        <v>139</v>
      </c>
      <c r="B62" s="62" t="s">
        <v>140</v>
      </c>
      <c r="C62" s="42">
        <v>4</v>
      </c>
      <c r="D62" s="113"/>
      <c r="E62" s="42"/>
      <c r="F62" s="42"/>
      <c r="G62" s="95">
        <f t="shared" ref="G62:G64" si="33">I62+L62+M62+N62</f>
        <v>172</v>
      </c>
      <c r="H62" s="44">
        <v>86</v>
      </c>
      <c r="I62" s="42">
        <f>SUM(O62:V62)</f>
        <v>172</v>
      </c>
      <c r="J62" s="42">
        <f>I62-K62</f>
        <v>86</v>
      </c>
      <c r="K62" s="86">
        <v>86</v>
      </c>
      <c r="L62" s="86"/>
      <c r="M62" s="42"/>
      <c r="N62" s="45"/>
      <c r="O62" s="46"/>
      <c r="P62" s="42"/>
      <c r="Q62" s="42">
        <v>136</v>
      </c>
      <c r="R62" s="42">
        <v>36</v>
      </c>
      <c r="S62" s="44"/>
      <c r="T62" s="44"/>
      <c r="U62" s="42"/>
      <c r="V62" s="47"/>
      <c r="W62" s="48">
        <v>97</v>
      </c>
    </row>
    <row r="63" spans="1:23">
      <c r="A63" s="99" t="s">
        <v>141</v>
      </c>
      <c r="B63" s="49" t="s">
        <v>115</v>
      </c>
      <c r="C63" s="42"/>
      <c r="D63" s="42">
        <v>4</v>
      </c>
      <c r="E63" s="42"/>
      <c r="F63" s="42"/>
      <c r="G63" s="95">
        <f t="shared" si="33"/>
        <v>144</v>
      </c>
      <c r="H63" s="44">
        <v>144</v>
      </c>
      <c r="I63" s="42"/>
      <c r="J63" s="42"/>
      <c r="K63" s="42"/>
      <c r="L63" s="42"/>
      <c r="M63" s="42">
        <v>144</v>
      </c>
      <c r="N63" s="45"/>
      <c r="O63" s="46"/>
      <c r="P63" s="42"/>
      <c r="Q63" s="44"/>
      <c r="R63" s="42">
        <v>144</v>
      </c>
      <c r="S63" s="44"/>
      <c r="T63" s="44"/>
      <c r="U63" s="42"/>
      <c r="V63" s="47"/>
      <c r="W63" s="48">
        <v>72</v>
      </c>
    </row>
    <row r="64" spans="1:23">
      <c r="A64" s="102" t="s">
        <v>142</v>
      </c>
      <c r="B64" s="103" t="s">
        <v>117</v>
      </c>
      <c r="C64" s="42"/>
      <c r="D64" s="42">
        <v>4</v>
      </c>
      <c r="E64" s="42"/>
      <c r="F64" s="42"/>
      <c r="G64" s="95">
        <f t="shared" si="33"/>
        <v>144</v>
      </c>
      <c r="H64" s="44">
        <v>144</v>
      </c>
      <c r="I64" s="42"/>
      <c r="J64" s="42"/>
      <c r="K64" s="42"/>
      <c r="L64" s="42"/>
      <c r="M64" s="42">
        <v>144</v>
      </c>
      <c r="N64" s="45"/>
      <c r="O64" s="46"/>
      <c r="P64" s="42"/>
      <c r="Q64" s="42"/>
      <c r="R64" s="42">
        <v>144</v>
      </c>
      <c r="S64" s="44"/>
      <c r="T64" s="44"/>
      <c r="U64" s="42"/>
      <c r="V64" s="47"/>
      <c r="W64" s="48"/>
    </row>
    <row r="65" spans="1:23">
      <c r="A65" s="102"/>
      <c r="B65" s="103" t="s">
        <v>126</v>
      </c>
      <c r="C65" s="42">
        <v>4</v>
      </c>
      <c r="D65" s="42"/>
      <c r="E65" s="42"/>
      <c r="F65" s="42"/>
      <c r="G65" s="95"/>
      <c r="H65" s="44"/>
      <c r="I65" s="42"/>
      <c r="J65" s="42"/>
      <c r="K65" s="42"/>
      <c r="L65" s="42"/>
      <c r="M65" s="42"/>
      <c r="N65" s="45"/>
      <c r="O65" s="46"/>
      <c r="P65" s="42"/>
      <c r="Q65" s="42"/>
      <c r="R65" s="42"/>
      <c r="S65" s="44"/>
      <c r="T65" s="44"/>
      <c r="U65" s="42"/>
      <c r="V65" s="47"/>
      <c r="W65" s="48"/>
    </row>
    <row r="66" spans="1:23" ht="30">
      <c r="A66" s="102"/>
      <c r="B66" s="114" t="s">
        <v>143</v>
      </c>
      <c r="C66" s="42"/>
      <c r="D66" s="42">
        <v>8</v>
      </c>
      <c r="E66" s="42"/>
      <c r="F66" s="42"/>
      <c r="G66" s="83">
        <f>M66</f>
        <v>144</v>
      </c>
      <c r="H66" s="44">
        <v>144</v>
      </c>
      <c r="I66" s="42"/>
      <c r="J66" s="42"/>
      <c r="K66" s="42"/>
      <c r="L66" s="42"/>
      <c r="M66" s="42">
        <f>V66</f>
        <v>144</v>
      </c>
      <c r="N66" s="45"/>
      <c r="O66" s="46"/>
      <c r="P66" s="42"/>
      <c r="Q66" s="42"/>
      <c r="R66" s="42"/>
      <c r="S66" s="44"/>
      <c r="T66" s="44"/>
      <c r="U66" s="42"/>
      <c r="V66" s="47">
        <v>144</v>
      </c>
      <c r="W66" s="48">
        <v>144</v>
      </c>
    </row>
    <row r="67" spans="1:23" ht="15.75" thickBot="1">
      <c r="A67" s="102"/>
      <c r="B67" s="115" t="s">
        <v>5</v>
      </c>
      <c r="C67" s="81">
        <f t="shared" ref="C67:F67" si="34">C5+C23+C29+C39</f>
        <v>17</v>
      </c>
      <c r="D67" s="81">
        <f t="shared" si="34"/>
        <v>30</v>
      </c>
      <c r="E67" s="81">
        <f t="shared" si="34"/>
        <v>2</v>
      </c>
      <c r="F67" s="81">
        <f t="shared" si="34"/>
        <v>3</v>
      </c>
      <c r="G67" s="81">
        <f>G5+G23+G29+G39</f>
        <v>5472</v>
      </c>
      <c r="H67" s="81">
        <f t="shared" ref="H67:V67" si="35">H5+H23+H29+H39</f>
        <v>2998</v>
      </c>
      <c r="I67" s="81">
        <f t="shared" si="35"/>
        <v>3896</v>
      </c>
      <c r="J67" s="81">
        <f t="shared" si="35"/>
        <v>1468</v>
      </c>
      <c r="K67" s="81">
        <f t="shared" si="35"/>
        <v>2428</v>
      </c>
      <c r="L67" s="81">
        <f t="shared" si="35"/>
        <v>10</v>
      </c>
      <c r="M67" s="81">
        <f>M5+M23+M29+M39</f>
        <v>1476</v>
      </c>
      <c r="N67" s="81">
        <f t="shared" si="35"/>
        <v>90</v>
      </c>
      <c r="O67" s="116">
        <f t="shared" si="35"/>
        <v>612</v>
      </c>
      <c r="P67" s="116">
        <f t="shared" si="35"/>
        <v>792</v>
      </c>
      <c r="Q67" s="116">
        <f t="shared" si="35"/>
        <v>612</v>
      </c>
      <c r="R67" s="116">
        <f t="shared" si="35"/>
        <v>792</v>
      </c>
      <c r="S67" s="116">
        <f t="shared" si="35"/>
        <v>606</v>
      </c>
      <c r="T67" s="116">
        <f t="shared" si="35"/>
        <v>860</v>
      </c>
      <c r="U67" s="116">
        <f t="shared" si="35"/>
        <v>576</v>
      </c>
      <c r="V67" s="116">
        <f t="shared" si="35"/>
        <v>612</v>
      </c>
      <c r="W67" s="82">
        <f>W5+W23+W29+W39</f>
        <v>1296</v>
      </c>
    </row>
    <row r="68" spans="1:23">
      <c r="A68" s="46"/>
      <c r="B68" s="117" t="s">
        <v>144</v>
      </c>
      <c r="C68" s="118"/>
      <c r="D68" s="118"/>
      <c r="E68" s="118"/>
      <c r="F68" s="113"/>
      <c r="G68" s="113">
        <f>SUM(O68:V68)</f>
        <v>102</v>
      </c>
      <c r="H68" s="42"/>
      <c r="I68" s="42"/>
      <c r="J68" s="42"/>
      <c r="K68" s="42"/>
      <c r="L68" s="42"/>
      <c r="M68" s="42"/>
      <c r="N68" s="45"/>
      <c r="O68" s="119"/>
      <c r="P68" s="120">
        <v>30</v>
      </c>
      <c r="Q68" s="121"/>
      <c r="R68" s="120">
        <v>24</v>
      </c>
      <c r="S68" s="122"/>
      <c r="T68" s="123">
        <v>18</v>
      </c>
      <c r="U68" s="120">
        <v>18</v>
      </c>
      <c r="V68" s="124">
        <v>12</v>
      </c>
      <c r="W68" s="48"/>
    </row>
    <row r="69" spans="1:23">
      <c r="A69" s="46"/>
      <c r="B69" s="117" t="s">
        <v>145</v>
      </c>
      <c r="C69" s="118"/>
      <c r="D69" s="118"/>
      <c r="E69" s="118"/>
      <c r="F69" s="113"/>
      <c r="G69" s="113">
        <f t="shared" ref="G69:G71" si="36">SUM(O69:V69)</f>
        <v>216</v>
      </c>
      <c r="H69" s="42"/>
      <c r="I69" s="42"/>
      <c r="J69" s="42"/>
      <c r="K69" s="42"/>
      <c r="L69" s="42"/>
      <c r="M69" s="42"/>
      <c r="N69" s="45"/>
      <c r="O69" s="46"/>
      <c r="P69" s="42"/>
      <c r="Q69" s="42"/>
      <c r="R69" s="108"/>
      <c r="S69" s="44"/>
      <c r="T69" s="90"/>
      <c r="U69" s="108"/>
      <c r="V69" s="47">
        <v>216</v>
      </c>
      <c r="W69" s="48"/>
    </row>
    <row r="70" spans="1:23">
      <c r="A70" s="46"/>
      <c r="B70" s="117" t="s">
        <v>146</v>
      </c>
      <c r="C70" s="118"/>
      <c r="D70" s="118"/>
      <c r="E70" s="118"/>
      <c r="F70" s="113"/>
      <c r="G70" s="113">
        <f t="shared" si="36"/>
        <v>150</v>
      </c>
      <c r="H70" s="42"/>
      <c r="I70" s="42"/>
      <c r="J70" s="42"/>
      <c r="K70" s="42"/>
      <c r="L70" s="42"/>
      <c r="M70" s="42"/>
      <c r="N70" s="45"/>
      <c r="O70" s="46"/>
      <c r="P70" s="108">
        <v>42</v>
      </c>
      <c r="Q70" s="42"/>
      <c r="R70" s="108">
        <v>48</v>
      </c>
      <c r="S70" s="44"/>
      <c r="T70" s="90">
        <v>18</v>
      </c>
      <c r="U70" s="108">
        <v>18</v>
      </c>
      <c r="V70" s="125">
        <v>24</v>
      </c>
      <c r="W70" s="48"/>
    </row>
    <row r="71" spans="1:23" ht="15.75" thickBot="1">
      <c r="A71" s="46"/>
      <c r="B71" s="126" t="s">
        <v>17</v>
      </c>
      <c r="C71" s="118"/>
      <c r="D71" s="118"/>
      <c r="E71" s="118"/>
      <c r="F71" s="113"/>
      <c r="G71" s="113">
        <f t="shared" si="36"/>
        <v>10</v>
      </c>
      <c r="H71" s="42"/>
      <c r="I71" s="42"/>
      <c r="J71" s="42"/>
      <c r="K71" s="42"/>
      <c r="L71" s="42"/>
      <c r="M71" s="42"/>
      <c r="N71" s="45"/>
      <c r="O71" s="127"/>
      <c r="P71" s="128"/>
      <c r="Q71" s="128"/>
      <c r="R71" s="128"/>
      <c r="S71" s="129">
        <v>6</v>
      </c>
      <c r="T71" s="130">
        <v>4</v>
      </c>
      <c r="U71" s="128"/>
      <c r="V71" s="131"/>
      <c r="W71" s="48"/>
    </row>
    <row r="72" spans="1:23" ht="28.5">
      <c r="A72" s="46"/>
      <c r="B72" s="117" t="s">
        <v>7</v>
      </c>
      <c r="C72" s="118"/>
      <c r="D72" s="118"/>
      <c r="E72" s="118"/>
      <c r="F72" s="113"/>
      <c r="G72" s="113">
        <f>G67+G70-I71</f>
        <v>5622</v>
      </c>
      <c r="H72" s="42"/>
      <c r="I72" s="42"/>
      <c r="J72" s="42"/>
      <c r="K72" s="42"/>
      <c r="L72" s="42"/>
      <c r="M72" s="42"/>
      <c r="N72" s="42"/>
      <c r="O72" s="132">
        <f>O67+O70</f>
        <v>612</v>
      </c>
      <c r="P72" s="132">
        <f t="shared" ref="P72:V72" si="37">P67+P70</f>
        <v>834</v>
      </c>
      <c r="Q72" s="132">
        <f t="shared" si="37"/>
        <v>612</v>
      </c>
      <c r="R72" s="132">
        <f t="shared" si="37"/>
        <v>840</v>
      </c>
      <c r="S72" s="132">
        <f t="shared" si="37"/>
        <v>606</v>
      </c>
      <c r="T72" s="132">
        <f t="shared" si="37"/>
        <v>878</v>
      </c>
      <c r="U72" s="132">
        <f t="shared" si="37"/>
        <v>594</v>
      </c>
      <c r="V72" s="132">
        <f t="shared" si="37"/>
        <v>636</v>
      </c>
      <c r="W72" s="47"/>
    </row>
    <row r="73" spans="1:23" ht="18.75">
      <c r="A73" s="133"/>
      <c r="B73" s="134" t="s">
        <v>147</v>
      </c>
      <c r="C73" s="134"/>
      <c r="D73" s="134"/>
      <c r="E73" s="134"/>
      <c r="F73" s="135"/>
      <c r="G73" s="136">
        <f>G67+G68+G69+G70</f>
        <v>5940</v>
      </c>
      <c r="H73" s="137">
        <f>H67</f>
        <v>2998</v>
      </c>
      <c r="I73" s="137">
        <f t="shared" ref="I73:N73" si="38">SUM(I67:I72)</f>
        <v>3896</v>
      </c>
      <c r="J73" s="137">
        <f t="shared" si="38"/>
        <v>1468</v>
      </c>
      <c r="K73" s="137">
        <f t="shared" si="38"/>
        <v>2428</v>
      </c>
      <c r="L73" s="137"/>
      <c r="M73" s="137">
        <f t="shared" si="38"/>
        <v>1476</v>
      </c>
      <c r="N73" s="137">
        <f t="shared" si="38"/>
        <v>90</v>
      </c>
      <c r="O73" s="137">
        <f>SUM(O67:O71)</f>
        <v>612</v>
      </c>
      <c r="P73" s="137">
        <f t="shared" ref="P73:W73" si="39">SUM(P67:P71)</f>
        <v>864</v>
      </c>
      <c r="Q73" s="137">
        <f>SUM(Q67:Q71)</f>
        <v>612</v>
      </c>
      <c r="R73" s="137">
        <f t="shared" si="39"/>
        <v>864</v>
      </c>
      <c r="S73" s="137">
        <f t="shared" si="39"/>
        <v>612</v>
      </c>
      <c r="T73" s="137">
        <f t="shared" si="39"/>
        <v>900</v>
      </c>
      <c r="U73" s="137">
        <f t="shared" si="39"/>
        <v>612</v>
      </c>
      <c r="V73" s="137">
        <f>SUM(V67:V71)</f>
        <v>864</v>
      </c>
      <c r="W73" s="138">
        <f t="shared" si="39"/>
        <v>1296</v>
      </c>
    </row>
    <row r="74" spans="1:23">
      <c r="A74" s="139" t="s">
        <v>144</v>
      </c>
      <c r="B74" s="140"/>
      <c r="C74" s="140"/>
      <c r="D74" s="140"/>
      <c r="E74" s="140"/>
      <c r="F74" s="141"/>
      <c r="G74" s="142" t="s">
        <v>148</v>
      </c>
      <c r="H74" s="42"/>
      <c r="I74" s="42"/>
      <c r="J74" s="143"/>
      <c r="K74" s="143"/>
      <c r="L74" s="143"/>
      <c r="M74" s="143"/>
      <c r="N74" s="143"/>
      <c r="O74" s="42"/>
      <c r="P74" s="42" t="s">
        <v>149</v>
      </c>
      <c r="Q74" s="42"/>
      <c r="R74" s="42" t="s">
        <v>149</v>
      </c>
      <c r="S74" s="44"/>
      <c r="T74" s="44" t="s">
        <v>150</v>
      </c>
      <c r="U74" s="42" t="s">
        <v>150</v>
      </c>
      <c r="V74" s="42" t="s">
        <v>150</v>
      </c>
      <c r="W74" s="47"/>
    </row>
    <row r="75" spans="1:23">
      <c r="A75" s="144" t="s">
        <v>151</v>
      </c>
      <c r="B75" s="145"/>
      <c r="C75" s="145"/>
      <c r="D75" s="145"/>
      <c r="E75" s="145"/>
      <c r="F75" s="146"/>
      <c r="G75" s="142" t="s">
        <v>152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4"/>
      <c r="T75" s="44"/>
      <c r="U75" s="42"/>
      <c r="V75" s="42" t="s">
        <v>152</v>
      </c>
      <c r="W75" s="47"/>
    </row>
    <row r="76" spans="1:23">
      <c r="A76" s="147"/>
      <c r="B76" s="148"/>
      <c r="C76" s="148"/>
      <c r="D76" s="148"/>
      <c r="E76" s="148"/>
      <c r="F76" s="149"/>
      <c r="G76" s="150"/>
      <c r="H76" s="151"/>
      <c r="I76" s="151"/>
      <c r="J76" s="151"/>
      <c r="K76" s="151"/>
      <c r="L76" s="151"/>
      <c r="M76" s="151"/>
      <c r="N76" s="151"/>
      <c r="O76" s="151" t="s">
        <v>153</v>
      </c>
      <c r="P76" s="151" t="s">
        <v>154</v>
      </c>
      <c r="Q76" s="151" t="s">
        <v>155</v>
      </c>
      <c r="R76" s="151" t="s">
        <v>156</v>
      </c>
      <c r="S76" s="151" t="s">
        <v>157</v>
      </c>
      <c r="T76" s="151" t="s">
        <v>158</v>
      </c>
      <c r="U76" s="151" t="s">
        <v>159</v>
      </c>
      <c r="V76" s="151" t="s">
        <v>160</v>
      </c>
      <c r="W76" s="152"/>
    </row>
    <row r="77" spans="1:23" ht="15.75">
      <c r="A77" s="153"/>
      <c r="B77" s="118"/>
      <c r="C77" s="118"/>
      <c r="D77" s="118"/>
      <c r="E77" s="118"/>
      <c r="F77" s="118"/>
      <c r="G77" s="118"/>
      <c r="H77" s="118"/>
      <c r="I77" s="118"/>
      <c r="J77" s="154" t="s">
        <v>161</v>
      </c>
      <c r="K77" s="154"/>
      <c r="L77" s="154"/>
      <c r="M77" s="154"/>
      <c r="N77" s="155">
        <f>SUM(O77:V77)</f>
        <v>3986</v>
      </c>
      <c r="O77" s="42">
        <f>O5+O23+O29+O42+O43+O49+O50+O55+O56+O62+O57+O44</f>
        <v>612</v>
      </c>
      <c r="P77" s="42">
        <f t="shared" ref="P77:V77" si="40">P5+P23+P29+P42+P43+P49+P50+P55+P56+P62+P57+P44</f>
        <v>792</v>
      </c>
      <c r="Q77" s="42">
        <f t="shared" si="40"/>
        <v>612</v>
      </c>
      <c r="R77" s="42">
        <f t="shared" si="40"/>
        <v>504</v>
      </c>
      <c r="S77" s="42">
        <f t="shared" si="40"/>
        <v>606</v>
      </c>
      <c r="T77" s="42">
        <f t="shared" si="40"/>
        <v>572</v>
      </c>
      <c r="U77" s="42">
        <f t="shared" si="40"/>
        <v>144</v>
      </c>
      <c r="V77" s="42">
        <f t="shared" si="40"/>
        <v>144</v>
      </c>
      <c r="W77" s="47"/>
    </row>
    <row r="78" spans="1:23" ht="15.75">
      <c r="A78" s="153"/>
      <c r="B78" s="118"/>
      <c r="C78" s="118"/>
      <c r="D78" s="118"/>
      <c r="E78" s="118"/>
      <c r="F78" s="118"/>
      <c r="G78" s="118"/>
      <c r="H78" s="118"/>
      <c r="I78" s="118"/>
      <c r="J78" s="154" t="s">
        <v>162</v>
      </c>
      <c r="K78" s="154"/>
      <c r="L78" s="154"/>
      <c r="M78" s="154"/>
      <c r="N78" s="155">
        <f t="shared" ref="N78:N82" si="41">SUM(O78:V78)</f>
        <v>396</v>
      </c>
      <c r="O78" s="42">
        <f>O45+O51+O58+O63</f>
        <v>0</v>
      </c>
      <c r="P78" s="42">
        <f t="shared" ref="P78:V78" si="42">P45+P51+P58+P63</f>
        <v>0</v>
      </c>
      <c r="Q78" s="42">
        <f t="shared" si="42"/>
        <v>0</v>
      </c>
      <c r="R78" s="42">
        <f t="shared" si="42"/>
        <v>144</v>
      </c>
      <c r="S78" s="42">
        <f t="shared" si="42"/>
        <v>0</v>
      </c>
      <c r="T78" s="42">
        <f t="shared" si="42"/>
        <v>72</v>
      </c>
      <c r="U78" s="42">
        <f t="shared" si="42"/>
        <v>72</v>
      </c>
      <c r="V78" s="42">
        <f t="shared" si="42"/>
        <v>108</v>
      </c>
      <c r="W78" s="47"/>
    </row>
    <row r="79" spans="1:23" ht="16.5" thickBot="1">
      <c r="A79" s="153"/>
      <c r="B79" s="118"/>
      <c r="C79" s="118"/>
      <c r="D79" s="118"/>
      <c r="E79" s="118"/>
      <c r="F79" s="118"/>
      <c r="G79" s="118"/>
      <c r="H79" s="118"/>
      <c r="I79" s="118"/>
      <c r="J79" s="156" t="s">
        <v>163</v>
      </c>
      <c r="K79" s="156"/>
      <c r="L79" s="156"/>
      <c r="M79" s="156"/>
      <c r="N79" s="157">
        <f t="shared" si="41"/>
        <v>1080</v>
      </c>
      <c r="O79" s="158">
        <f t="shared" ref="O79:V79" si="43">O46+O52+O59+O64+O66</f>
        <v>0</v>
      </c>
      <c r="P79" s="158">
        <f t="shared" si="43"/>
        <v>0</v>
      </c>
      <c r="Q79" s="158">
        <f t="shared" si="43"/>
        <v>0</v>
      </c>
      <c r="R79" s="158">
        <f t="shared" si="43"/>
        <v>144</v>
      </c>
      <c r="S79" s="158">
        <f t="shared" si="43"/>
        <v>0</v>
      </c>
      <c r="T79" s="158">
        <f t="shared" si="43"/>
        <v>216</v>
      </c>
      <c r="U79" s="158">
        <f t="shared" si="43"/>
        <v>360</v>
      </c>
      <c r="V79" s="158">
        <f t="shared" si="43"/>
        <v>360</v>
      </c>
      <c r="W79" s="159"/>
    </row>
    <row r="80" spans="1:23" ht="15.75">
      <c r="A80" s="153"/>
      <c r="B80" s="118"/>
      <c r="C80" s="118"/>
      <c r="D80" s="118"/>
      <c r="E80" s="118"/>
      <c r="F80" s="118"/>
      <c r="G80" s="118"/>
      <c r="H80" s="118"/>
      <c r="I80" s="160"/>
      <c r="J80" s="161" t="s">
        <v>164</v>
      </c>
      <c r="K80" s="162"/>
      <c r="L80" s="162"/>
      <c r="M80" s="162"/>
      <c r="N80" s="163">
        <f t="shared" si="41"/>
        <v>17</v>
      </c>
      <c r="O80" s="121"/>
      <c r="P80" s="164">
        <v>5</v>
      </c>
      <c r="Q80" s="165"/>
      <c r="R80" s="165">
        <v>4</v>
      </c>
      <c r="S80" s="122"/>
      <c r="T80" s="166">
        <v>3</v>
      </c>
      <c r="U80" s="166">
        <v>3</v>
      </c>
      <c r="V80" s="166">
        <v>2</v>
      </c>
      <c r="W80" s="167"/>
    </row>
    <row r="81" spans="1:23" ht="15.75">
      <c r="A81" s="153"/>
      <c r="B81" s="118"/>
      <c r="C81" s="118"/>
      <c r="D81" s="118"/>
      <c r="E81" s="118"/>
      <c r="F81" s="118"/>
      <c r="G81" s="118"/>
      <c r="H81" s="118"/>
      <c r="I81" s="160"/>
      <c r="J81" s="168" t="s">
        <v>165</v>
      </c>
      <c r="K81" s="169"/>
      <c r="L81" s="169"/>
      <c r="M81" s="169"/>
      <c r="N81" s="155">
        <f t="shared" si="41"/>
        <v>29</v>
      </c>
      <c r="O81" s="42"/>
      <c r="P81" s="170">
        <v>7</v>
      </c>
      <c r="Q81" s="171">
        <v>1</v>
      </c>
      <c r="R81" s="171">
        <v>5</v>
      </c>
      <c r="S81" s="172">
        <v>3</v>
      </c>
      <c r="T81" s="173">
        <v>6</v>
      </c>
      <c r="U81" s="173">
        <v>4</v>
      </c>
      <c r="V81" s="173">
        <v>3</v>
      </c>
      <c r="W81" s="47"/>
    </row>
    <row r="82" spans="1:23" ht="16.5" thickBot="1">
      <c r="A82" s="174"/>
      <c r="B82" s="175"/>
      <c r="C82" s="175"/>
      <c r="D82" s="175"/>
      <c r="E82" s="175"/>
      <c r="F82" s="175"/>
      <c r="G82" s="175"/>
      <c r="H82" s="175"/>
      <c r="I82" s="176"/>
      <c r="J82" s="177" t="s">
        <v>166</v>
      </c>
      <c r="K82" s="178"/>
      <c r="L82" s="178"/>
      <c r="M82" s="178"/>
      <c r="N82" s="179">
        <f t="shared" si="41"/>
        <v>0</v>
      </c>
      <c r="O82" s="128"/>
      <c r="P82" s="128"/>
      <c r="Q82" s="128"/>
      <c r="R82" s="128"/>
      <c r="S82" s="180"/>
      <c r="T82" s="180"/>
      <c r="U82" s="128"/>
      <c r="V82" s="128"/>
      <c r="W82" s="131"/>
    </row>
  </sheetData>
  <mergeCells count="37">
    <mergeCell ref="J82:M82"/>
    <mergeCell ref="B73:E73"/>
    <mergeCell ref="A74:E74"/>
    <mergeCell ref="A75:E75"/>
    <mergeCell ref="A76:E76"/>
    <mergeCell ref="A77:I82"/>
    <mergeCell ref="J77:M77"/>
    <mergeCell ref="J78:M78"/>
    <mergeCell ref="J79:M79"/>
    <mergeCell ref="J80:M80"/>
    <mergeCell ref="J81:M81"/>
    <mergeCell ref="N3:N4"/>
    <mergeCell ref="C68:E68"/>
    <mergeCell ref="C69:E69"/>
    <mergeCell ref="C70:E70"/>
    <mergeCell ref="C71:E71"/>
    <mergeCell ref="C72:E72"/>
    <mergeCell ref="Q2:R2"/>
    <mergeCell ref="S2:T2"/>
    <mergeCell ref="U2:V2"/>
    <mergeCell ref="C3:C4"/>
    <mergeCell ref="D3:D4"/>
    <mergeCell ref="E3:E4"/>
    <mergeCell ref="F3:F4"/>
    <mergeCell ref="I3:K3"/>
    <mergeCell ref="L3:L4"/>
    <mergeCell ref="M3:M4"/>
    <mergeCell ref="A1:A4"/>
    <mergeCell ref="B1:B4"/>
    <mergeCell ref="C1:F2"/>
    <mergeCell ref="G1:N1"/>
    <mergeCell ref="O1:V1"/>
    <mergeCell ref="W1:W4"/>
    <mergeCell ref="G2:G4"/>
    <mergeCell ref="H2:H4"/>
    <mergeCell ref="I2:N2"/>
    <mergeCell ref="O2:P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Моцак Галина Владимировна</dc:creator>
  <cp:lastModifiedBy>Моцак Галина Владимировна</cp:lastModifiedBy>
  <cp:lastPrinted>2024-09-02T06:50:01Z</cp:lastPrinted>
  <dcterms:created xsi:type="dcterms:W3CDTF">2024-09-02T06:48:17Z</dcterms:created>
  <dcterms:modified xsi:type="dcterms:W3CDTF">2024-09-02T06:56:50Z</dcterms:modified>
</cp:coreProperties>
</file>