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УЧЕБНЫЕ ПЛАНЫ 2018_2019\Физическая культура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1" l="1"/>
  <c r="M96" i="1"/>
  <c r="M95" i="1"/>
  <c r="M94" i="1"/>
  <c r="M93" i="1"/>
  <c r="U92" i="1"/>
  <c r="T92" i="1"/>
  <c r="S92" i="1"/>
  <c r="R92" i="1"/>
  <c r="Q92" i="1"/>
  <c r="P92" i="1"/>
  <c r="O92" i="1"/>
  <c r="N92" i="1"/>
  <c r="M92" i="1"/>
  <c r="U91" i="1"/>
  <c r="T91" i="1"/>
  <c r="S91" i="1"/>
  <c r="R91" i="1"/>
  <c r="Q91" i="1"/>
  <c r="P91" i="1"/>
  <c r="O91" i="1"/>
  <c r="N91" i="1"/>
  <c r="M91" i="1" s="1"/>
  <c r="J78" i="1"/>
  <c r="H78" i="1" s="1"/>
  <c r="J77" i="1"/>
  <c r="J76" i="1"/>
  <c r="U75" i="1"/>
  <c r="T75" i="1"/>
  <c r="S75" i="1"/>
  <c r="S49" i="1" s="1"/>
  <c r="S35" i="1" s="1"/>
  <c r="R75" i="1"/>
  <c r="Q75" i="1"/>
  <c r="P75" i="1"/>
  <c r="O75" i="1"/>
  <c r="N75" i="1"/>
  <c r="M75" i="1"/>
  <c r="L75" i="1"/>
  <c r="I75" i="1"/>
  <c r="J73" i="1"/>
  <c r="H73" i="1" s="1"/>
  <c r="J72" i="1"/>
  <c r="H72" i="1"/>
  <c r="K71" i="1"/>
  <c r="J71" i="1"/>
  <c r="H71" i="1"/>
  <c r="J70" i="1"/>
  <c r="H70" i="1" s="1"/>
  <c r="J69" i="1"/>
  <c r="K69" i="1" s="1"/>
  <c r="H69" i="1"/>
  <c r="J68" i="1"/>
  <c r="K68" i="1" s="1"/>
  <c r="H68" i="1"/>
  <c r="K67" i="1"/>
  <c r="J67" i="1"/>
  <c r="H67" i="1"/>
  <c r="K66" i="1"/>
  <c r="J66" i="1"/>
  <c r="H66" i="1" s="1"/>
  <c r="J65" i="1"/>
  <c r="K65" i="1" s="1"/>
  <c r="H65" i="1"/>
  <c r="J64" i="1"/>
  <c r="K64" i="1" s="1"/>
  <c r="H64" i="1"/>
  <c r="K63" i="1"/>
  <c r="J63" i="1"/>
  <c r="H63" i="1"/>
  <c r="J62" i="1"/>
  <c r="H62" i="1" s="1"/>
  <c r="J61" i="1"/>
  <c r="K61" i="1" s="1"/>
  <c r="H61" i="1"/>
  <c r="J60" i="1"/>
  <c r="K60" i="1" s="1"/>
  <c r="H60" i="1"/>
  <c r="K59" i="1"/>
  <c r="J59" i="1"/>
  <c r="H59" i="1"/>
  <c r="J58" i="1"/>
  <c r="U57" i="1"/>
  <c r="T57" i="1"/>
  <c r="S57" i="1"/>
  <c r="R57" i="1"/>
  <c r="Q57" i="1"/>
  <c r="P57" i="1"/>
  <c r="O57" i="1"/>
  <c r="N57" i="1"/>
  <c r="M57" i="1"/>
  <c r="L57" i="1"/>
  <c r="I57" i="1"/>
  <c r="U56" i="1"/>
  <c r="T56" i="1"/>
  <c r="S56" i="1"/>
  <c r="R56" i="1"/>
  <c r="Q56" i="1"/>
  <c r="P56" i="1"/>
  <c r="O56" i="1"/>
  <c r="N56" i="1"/>
  <c r="M56" i="1"/>
  <c r="L56" i="1"/>
  <c r="I56" i="1"/>
  <c r="J54" i="1"/>
  <c r="H54" i="1"/>
  <c r="J53" i="1"/>
  <c r="H53" i="1" s="1"/>
  <c r="J52" i="1"/>
  <c r="K52" i="1" s="1"/>
  <c r="J51" i="1"/>
  <c r="K51" i="1" s="1"/>
  <c r="H51" i="1"/>
  <c r="U50" i="1"/>
  <c r="U49" i="1" s="1"/>
  <c r="T50" i="1"/>
  <c r="S50" i="1"/>
  <c r="R50" i="1"/>
  <c r="Q50" i="1"/>
  <c r="Q49" i="1" s="1"/>
  <c r="P50" i="1"/>
  <c r="O50" i="1"/>
  <c r="N50" i="1"/>
  <c r="M50" i="1"/>
  <c r="M49" i="1" s="1"/>
  <c r="L50" i="1"/>
  <c r="I50" i="1"/>
  <c r="I49" i="1" s="1"/>
  <c r="T49" i="1"/>
  <c r="T35" i="1" s="1"/>
  <c r="P49" i="1"/>
  <c r="O49" i="1"/>
  <c r="L49" i="1"/>
  <c r="G49" i="1"/>
  <c r="G35" i="1" s="1"/>
  <c r="G25" i="1" s="1"/>
  <c r="F49" i="1"/>
  <c r="E49" i="1"/>
  <c r="E35" i="1" s="1"/>
  <c r="E25" i="1" s="1"/>
  <c r="D49" i="1"/>
  <c r="C49" i="1"/>
  <c r="J48" i="1"/>
  <c r="I48" i="1"/>
  <c r="H48" i="1"/>
  <c r="K47" i="1"/>
  <c r="J47" i="1"/>
  <c r="I47" i="1"/>
  <c r="H47" i="1"/>
  <c r="K46" i="1"/>
  <c r="J46" i="1"/>
  <c r="I46" i="1"/>
  <c r="H46" i="1"/>
  <c r="J45" i="1"/>
  <c r="I45" i="1" s="1"/>
  <c r="H45" i="1" s="1"/>
  <c r="J44" i="1"/>
  <c r="I44" i="1" s="1"/>
  <c r="H44" i="1"/>
  <c r="J43" i="1"/>
  <c r="I43" i="1" s="1"/>
  <c r="H43" i="1"/>
  <c r="K42" i="1"/>
  <c r="J42" i="1"/>
  <c r="I42" i="1" s="1"/>
  <c r="H42" i="1"/>
  <c r="J41" i="1"/>
  <c r="I41" i="1" s="1"/>
  <c r="H41" i="1" s="1"/>
  <c r="J40" i="1"/>
  <c r="I40" i="1" s="1"/>
  <c r="H40" i="1"/>
  <c r="J39" i="1"/>
  <c r="I39" i="1" s="1"/>
  <c r="H39" i="1"/>
  <c r="K38" i="1"/>
  <c r="J38" i="1"/>
  <c r="I38" i="1" s="1"/>
  <c r="H38" i="1"/>
  <c r="J37" i="1"/>
  <c r="I37" i="1" s="1"/>
  <c r="H37" i="1" s="1"/>
  <c r="H36" i="1" s="1"/>
  <c r="U36" i="1"/>
  <c r="T36" i="1"/>
  <c r="S36" i="1"/>
  <c r="R36" i="1"/>
  <c r="Q36" i="1"/>
  <c r="P36" i="1"/>
  <c r="P35" i="1" s="1"/>
  <c r="P25" i="1" s="1"/>
  <c r="O36" i="1"/>
  <c r="N36" i="1"/>
  <c r="M36" i="1"/>
  <c r="L36" i="1"/>
  <c r="L35" i="1" s="1"/>
  <c r="L25" i="1" s="1"/>
  <c r="J36" i="1"/>
  <c r="O35" i="1"/>
  <c r="F35" i="1"/>
  <c r="D35" i="1"/>
  <c r="D25" i="1" s="1"/>
  <c r="C35" i="1"/>
  <c r="C25" i="1" s="1"/>
  <c r="C83" i="1" s="1"/>
  <c r="K34" i="1"/>
  <c r="J34" i="1"/>
  <c r="H34" i="1"/>
  <c r="K33" i="1"/>
  <c r="J33" i="1"/>
  <c r="U32" i="1"/>
  <c r="T32" i="1"/>
  <c r="T25" i="1" s="1"/>
  <c r="S32" i="1"/>
  <c r="R32" i="1"/>
  <c r="Q32" i="1"/>
  <c r="P32" i="1"/>
  <c r="O32" i="1"/>
  <c r="O25" i="1" s="1"/>
  <c r="N32" i="1"/>
  <c r="M32" i="1"/>
  <c r="L32" i="1"/>
  <c r="K32" i="1"/>
  <c r="I32" i="1"/>
  <c r="K31" i="1"/>
  <c r="J31" i="1"/>
  <c r="H31" i="1"/>
  <c r="J30" i="1"/>
  <c r="H30" i="1" s="1"/>
  <c r="K29" i="1"/>
  <c r="J29" i="1"/>
  <c r="H29" i="1"/>
  <c r="J28" i="1"/>
  <c r="K28" i="1" s="1"/>
  <c r="H28" i="1"/>
  <c r="K27" i="1"/>
  <c r="J27" i="1"/>
  <c r="H27" i="1"/>
  <c r="U26" i="1"/>
  <c r="T26" i="1"/>
  <c r="S26" i="1"/>
  <c r="R26" i="1"/>
  <c r="Q26" i="1"/>
  <c r="P26" i="1"/>
  <c r="O26" i="1"/>
  <c r="N26" i="1"/>
  <c r="M26" i="1"/>
  <c r="L26" i="1"/>
  <c r="I26" i="1"/>
  <c r="H26" i="1"/>
  <c r="F25" i="1"/>
  <c r="K24" i="1"/>
  <c r="J24" i="1"/>
  <c r="H24" i="1"/>
  <c r="J23" i="1"/>
  <c r="H23" i="1" s="1"/>
  <c r="K22" i="1"/>
  <c r="J22" i="1"/>
  <c r="H22" i="1"/>
  <c r="J21" i="1"/>
  <c r="K21" i="1" s="1"/>
  <c r="H21" i="1"/>
  <c r="H20" i="1" s="1"/>
  <c r="U20" i="1"/>
  <c r="T20" i="1"/>
  <c r="S20" i="1"/>
  <c r="S8" i="1" s="1"/>
  <c r="R20" i="1"/>
  <c r="R8" i="1" s="1"/>
  <c r="Q20" i="1"/>
  <c r="P20" i="1"/>
  <c r="O20" i="1"/>
  <c r="N20" i="1"/>
  <c r="M20" i="1"/>
  <c r="L20" i="1"/>
  <c r="J20" i="1"/>
  <c r="I20" i="1"/>
  <c r="J19" i="1"/>
  <c r="K19" i="1" s="1"/>
  <c r="H19" i="1"/>
  <c r="J18" i="1"/>
  <c r="K18" i="1" s="1"/>
  <c r="H18" i="1"/>
  <c r="K17" i="1"/>
  <c r="J17" i="1"/>
  <c r="H17" i="1"/>
  <c r="J16" i="1"/>
  <c r="H16" i="1" s="1"/>
  <c r="J15" i="1"/>
  <c r="H15" i="1" s="1"/>
  <c r="K14" i="1"/>
  <c r="J14" i="1"/>
  <c r="H14" i="1"/>
  <c r="J13" i="1"/>
  <c r="H13" i="1" s="1"/>
  <c r="J12" i="1"/>
  <c r="H12" i="1" s="1"/>
  <c r="H9" i="1" s="1"/>
  <c r="H8" i="1" s="1"/>
  <c r="J11" i="1"/>
  <c r="K11" i="1" s="1"/>
  <c r="H11" i="1"/>
  <c r="K10" i="1"/>
  <c r="J10" i="1"/>
  <c r="H10" i="1"/>
  <c r="U9" i="1"/>
  <c r="U8" i="1" s="1"/>
  <c r="T9" i="1"/>
  <c r="S9" i="1"/>
  <c r="R9" i="1"/>
  <c r="Q9" i="1"/>
  <c r="Q8" i="1" s="1"/>
  <c r="P9" i="1"/>
  <c r="P8" i="1" s="1"/>
  <c r="O9" i="1"/>
  <c r="N9" i="1"/>
  <c r="N8" i="1" s="1"/>
  <c r="M9" i="1"/>
  <c r="M8" i="1" s="1"/>
  <c r="L9" i="1"/>
  <c r="L8" i="1" s="1"/>
  <c r="I9" i="1"/>
  <c r="I8" i="1" s="1"/>
  <c r="T8" i="1"/>
  <c r="O8" i="1"/>
  <c r="O83" i="1" s="1"/>
  <c r="O89" i="1" s="1"/>
  <c r="G8" i="1"/>
  <c r="F8" i="1"/>
  <c r="F83" i="1" s="1"/>
  <c r="E8" i="1"/>
  <c r="E83" i="1" s="1"/>
  <c r="D8" i="1"/>
  <c r="C8" i="1"/>
  <c r="R90" i="1" l="1"/>
  <c r="N90" i="1"/>
  <c r="S90" i="1"/>
  <c r="N25" i="1"/>
  <c r="N83" i="1" s="1"/>
  <c r="N89" i="1" s="1"/>
  <c r="G83" i="1"/>
  <c r="L83" i="1"/>
  <c r="P83" i="1"/>
  <c r="P89" i="1" s="1"/>
  <c r="P90" i="1"/>
  <c r="S25" i="1"/>
  <c r="S83" i="1" s="1"/>
  <c r="S89" i="1" s="1"/>
  <c r="T83" i="1"/>
  <c r="T89" i="1" s="1"/>
  <c r="M25" i="1"/>
  <c r="Q25" i="1"/>
  <c r="U25" i="1"/>
  <c r="U83" i="1" s="1"/>
  <c r="U89" i="1" s="1"/>
  <c r="O90" i="1"/>
  <c r="M83" i="1"/>
  <c r="Q83" i="1"/>
  <c r="Q89" i="1" s="1"/>
  <c r="Q90" i="1"/>
  <c r="U90" i="1"/>
  <c r="K12" i="1"/>
  <c r="K9" i="1" s="1"/>
  <c r="K37" i="1"/>
  <c r="K41" i="1"/>
  <c r="N49" i="1"/>
  <c r="N35" i="1" s="1"/>
  <c r="R49" i="1"/>
  <c r="R35" i="1" s="1"/>
  <c r="R25" i="1" s="1"/>
  <c r="R83" i="1" s="1"/>
  <c r="R89" i="1" s="1"/>
  <c r="J56" i="1"/>
  <c r="H58" i="1"/>
  <c r="J57" i="1"/>
  <c r="K70" i="1"/>
  <c r="H76" i="1"/>
  <c r="H75" i="1" s="1"/>
  <c r="J75" i="1"/>
  <c r="K16" i="1"/>
  <c r="K23" i="1"/>
  <c r="K20" i="1" s="1"/>
  <c r="J26" i="1"/>
  <c r="K30" i="1"/>
  <c r="K26" i="1" s="1"/>
  <c r="M35" i="1"/>
  <c r="Q35" i="1"/>
  <c r="U35" i="1"/>
  <c r="K40" i="1"/>
  <c r="K44" i="1"/>
  <c r="J50" i="1"/>
  <c r="K50" i="1"/>
  <c r="K58" i="1"/>
  <c r="K76" i="1"/>
  <c r="K75" i="1" s="1"/>
  <c r="D83" i="1"/>
  <c r="J9" i="1"/>
  <c r="J8" i="1" s="1"/>
  <c r="K13" i="1"/>
  <c r="H33" i="1"/>
  <c r="H32" i="1" s="1"/>
  <c r="J32" i="1"/>
  <c r="I36" i="1"/>
  <c r="I35" i="1" s="1"/>
  <c r="I25" i="1" s="1"/>
  <c r="K39" i="1"/>
  <c r="K43" i="1"/>
  <c r="H52" i="1"/>
  <c r="H50" i="1" s="1"/>
  <c r="K62" i="1"/>
  <c r="T90" i="1"/>
  <c r="M89" i="1" l="1"/>
  <c r="K8" i="1"/>
  <c r="K56" i="1"/>
  <c r="K57" i="1"/>
  <c r="I83" i="1"/>
  <c r="K49" i="1"/>
  <c r="H56" i="1"/>
  <c r="H49" i="1" s="1"/>
  <c r="H35" i="1" s="1"/>
  <c r="H57" i="1"/>
  <c r="J49" i="1"/>
  <c r="J35" i="1" s="1"/>
  <c r="J25" i="1" s="1"/>
  <c r="M90" i="1"/>
  <c r="K36" i="1"/>
  <c r="H25" i="1" l="1"/>
  <c r="H83" i="1"/>
  <c r="J83" i="1"/>
  <c r="J86" i="1" s="1"/>
  <c r="K35" i="1"/>
  <c r="K25" i="1" s="1"/>
  <c r="K83" i="1" s="1"/>
</calcChain>
</file>

<file path=xl/sharedStrings.xml><?xml version="1.0" encoding="utf-8"?>
<sst xmlns="http://schemas.openxmlformats.org/spreadsheetml/2006/main" count="229" uniqueCount="206">
  <si>
    <t>Индекс</t>
  </si>
  <si>
    <t>Наименования циклов, дисциплин, модулей, междисциплинарных курсов</t>
  </si>
  <si>
    <t>Формы промежуточной аттестации</t>
  </si>
  <si>
    <t>Максимальная учебная нагрузка</t>
  </si>
  <si>
    <t>Самостоятельная работа</t>
  </si>
  <si>
    <t>Время по видам учебной работы</t>
  </si>
  <si>
    <t>Распределение по курсам</t>
  </si>
  <si>
    <t>Экзамен</t>
  </si>
  <si>
    <t>Дифференцированный зачет</t>
  </si>
  <si>
    <t>Зачет</t>
  </si>
  <si>
    <t>Курсовой проект/работа</t>
  </si>
  <si>
    <t>Другое</t>
  </si>
  <si>
    <t>Всего</t>
  </si>
  <si>
    <t>В том числе</t>
  </si>
  <si>
    <t>1 курс</t>
  </si>
  <si>
    <t>2курс</t>
  </si>
  <si>
    <t>3курс</t>
  </si>
  <si>
    <t xml:space="preserve">4 курс </t>
  </si>
  <si>
    <t>Занятия на уроках</t>
  </si>
  <si>
    <t>Лаборат. и практич. занятий</t>
  </si>
  <si>
    <t>Курсовых работ (проектов)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</si>
  <si>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</si>
  <si>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</si>
  <si>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</si>
  <si>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</si>
  <si>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</si>
  <si>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</si>
  <si>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</si>
  <si>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</si>
  <si>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недель.</t>
  </si>
  <si>
    <t>22  недели</t>
  </si>
  <si>
    <t>17недель</t>
  </si>
  <si>
    <t>22 недели</t>
  </si>
  <si>
    <t>24 недели</t>
  </si>
  <si>
    <t>16 недель</t>
  </si>
  <si>
    <t>17 недель</t>
  </si>
  <si>
    <t>О.00</t>
  </si>
  <si>
    <t>Общеобразовательный цикл</t>
  </si>
  <si>
    <t>0ДБ.00</t>
  </si>
  <si>
    <t>Общеобразовательные дисциплины базовые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</si>
  <si>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</si>
  <si>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</si>
  <si>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</si>
  <si>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</si>
  <si>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</si>
  <si>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</si>
  <si>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</si>
  <si>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</si>
  <si>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</si>
  <si>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</si>
  <si>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</si>
  <si>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Математика</t>
  </si>
  <si>
    <t>ОДБ.07</t>
  </si>
  <si>
    <t>Информатика и ИКТ</t>
  </si>
  <si>
    <t>ОДБ.08</t>
  </si>
  <si>
    <t>Физическая культура</t>
  </si>
  <si>
    <t>ОДБ.09</t>
  </si>
  <si>
    <t>ОБЖ</t>
  </si>
  <si>
    <t>ОДБ.10</t>
  </si>
  <si>
    <t>Астрономия</t>
  </si>
  <si>
    <t>ОДП.ОО</t>
  </si>
  <si>
    <t>Общеобразовательные дисциплины профильные</t>
  </si>
  <si>
    <t>ОДП.01</t>
  </si>
  <si>
    <t>География</t>
  </si>
  <si>
    <t>ОДП.02</t>
  </si>
  <si>
    <t>Физика</t>
  </si>
  <si>
    <t>ОДП.03</t>
  </si>
  <si>
    <t>Химия</t>
  </si>
  <si>
    <t>ОДП.04</t>
  </si>
  <si>
    <t>Биология</t>
  </si>
  <si>
    <t>ПП</t>
  </si>
  <si>
    <t>Профессиональная подготовка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</si>
  <si>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</si>
  <si>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</si>
  <si>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</si>
  <si>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</si>
  <si>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</si>
  <si>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</si>
  <si>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</si>
  <si>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</si>
  <si>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ОГСЭ.05(В)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</si>
  <si>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</si>
  <si>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</si>
  <si>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</si>
  <si>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</si>
  <si>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</si>
  <si>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Информатика и ИКТ в ПД</t>
  </si>
  <si>
    <t xml:space="preserve">П.00 </t>
  </si>
  <si>
    <t>Профессиональный цикл</t>
  </si>
  <si>
    <t>ОП.00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</si>
  <si>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</si>
  <si>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</si>
  <si>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</si>
  <si>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</si>
  <si>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</si>
  <si>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</si>
  <si>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</si>
  <si>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</si>
  <si>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</si>
  <si>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</si>
  <si>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</si>
  <si>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</si>
  <si>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 xml:space="preserve">Психология 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</si>
  <si>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</si>
  <si>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</si>
  <si>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</si>
  <si>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</si>
  <si>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</si>
  <si>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Оновы биомеханики</t>
  </si>
  <si>
    <t>ОП.10</t>
  </si>
  <si>
    <t>Безопасность жизнедеятельности</t>
  </si>
  <si>
    <t>ОП.11</t>
  </si>
  <si>
    <t>Психология физической культуры и спорта</t>
  </si>
  <si>
    <t>ОП.12</t>
  </si>
  <si>
    <t>Менеджмент физической культуры и спорта</t>
  </si>
  <si>
    <t>ПМ.00</t>
  </si>
  <si>
    <t xml:space="preserve">ПРОФЕССИОНАЛЬНЫЕ МОДУЛИ </t>
  </si>
  <si>
    <t>ПМ.01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</si>
  <si>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</si>
  <si>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 xml:space="preserve">МДК.01.01. </t>
  </si>
  <si>
    <t>Избранный вид спорта с методикой тренировки и руководства соревновательной деятельностью спортсменов</t>
  </si>
  <si>
    <t>4,6,8</t>
  </si>
  <si>
    <t>МДК.01.02</t>
  </si>
  <si>
    <t>Система подготовки судей в избранном виде спорта ( футбол)</t>
  </si>
  <si>
    <t>УП.01</t>
  </si>
  <si>
    <t>Учебная практика</t>
  </si>
  <si>
    <t>ПП.01</t>
  </si>
  <si>
    <t>Производственная практика по профилю специальности</t>
  </si>
  <si>
    <t>Квалификационный экзамен</t>
  </si>
  <si>
    <t>ПМ.02</t>
  </si>
  <si>
    <t>Организация физкультурно-спортивной деятельности различных возрастных групп населения</t>
  </si>
  <si>
    <t>МДК.02.01</t>
  </si>
  <si>
    <t>Базовые и новые физкультурно-спортивные виды деятельности с методикой оздоровительной тренировки:: лёгкая атлетика, гимнастика, плавание, баскетбол, волейбол, фитнес-технологии, единоборства, лыжный спорт, кроссфит, настольный теннис, туризм, подвижные игры.</t>
  </si>
  <si>
    <t>МДК.02.01.01</t>
  </si>
  <si>
    <t>Базовые и новые физкультурно-спортивные виды деятельности с методикой оздоровительной тренировки:подвижные игры.</t>
  </si>
  <si>
    <t>4</t>
  </si>
  <si>
    <t>МДК.02.01.02</t>
  </si>
  <si>
    <t>Базовые и новые физкультурно-спортивные виды деятельности с методикой оздоровительной тренировки: плавание.</t>
  </si>
  <si>
    <t>5</t>
  </si>
  <si>
    <t>МДК.02.01.03</t>
  </si>
  <si>
    <t>Базовые и новые физкультурно-спортивные виды деятельности с методикой оздоровительной тренировки: волейбол.</t>
  </si>
  <si>
    <t>6</t>
  </si>
  <si>
    <t>МДК.02.01.04</t>
  </si>
  <si>
    <t>Базовые и новые физкультурно-спортивные виды деятельности с методикой оздоровительной тренировки: баскетбол.</t>
  </si>
  <si>
    <t>МДК.02.01.05</t>
  </si>
  <si>
    <t>Базовые и новые физкультурно-спортивные виды деятельности с методикой оздоровительной тренировки:лыжный спорт.</t>
  </si>
  <si>
    <t>МДК.02.01.06</t>
  </si>
  <si>
    <t>Базовые и новые физкультурно-спортивные виды деятельности с методикой оздоровительной тренировки: кроссфит.</t>
  </si>
  <si>
    <t>8</t>
  </si>
  <si>
    <t>МДК.02.01.07</t>
  </si>
  <si>
    <t>Базовые и новые физкультурно-спортивные виды деятельности с методикой оздоровительной тренировки: легкая атлетика.</t>
  </si>
  <si>
    <t>МДК.02.01.08</t>
  </si>
  <si>
    <t>Базовые и новые физкультурно-спортивные виды деятельности с методикой оздоровительной тренировки: гимнастика.</t>
  </si>
  <si>
    <t>МДК.02.01.09</t>
  </si>
  <si>
    <t>Базовые и новые физкультурно-спортивные виды деятельности с методикой оздоровительной тренировки: фитнес технологии.</t>
  </si>
  <si>
    <t>МДК.02.01.10</t>
  </si>
  <si>
    <t>Базовые и новые физкультурно-спортивные виды деятельности с методикой оздоровительной тренировки: атлетическая гимнастика.</t>
  </si>
  <si>
    <t>МДК.02.01.11</t>
  </si>
  <si>
    <t>Базовые и новые физкультурно-спортивные виды деятельности с методикой оздоровительной тренировки: туризм.</t>
  </si>
  <si>
    <t>МДК.02.01.12</t>
  </si>
  <si>
    <t>Базовые и новые физкультурно-спортивные виды деятельности с методикой оздоровительной тренировки: настольный тенис.</t>
  </si>
  <si>
    <t>МДК.02.02</t>
  </si>
  <si>
    <t>Организация физкультурно-спортивной работы</t>
  </si>
  <si>
    <t>МДК.02.03</t>
  </si>
  <si>
    <t>Лечебная физическая культура</t>
  </si>
  <si>
    <t>УП.02</t>
  </si>
  <si>
    <t>ПП.02</t>
  </si>
  <si>
    <t>ПМ.03</t>
  </si>
  <si>
    <t>Методическое обеспечение организации физкультурной и спортивной деятельности</t>
  </si>
  <si>
    <t>МДК.03.01</t>
  </si>
  <si>
    <t>Теоретические и прикладные аспекты методической работы педагога по физической культуре и спорту</t>
  </si>
  <si>
    <t>УП.03</t>
  </si>
  <si>
    <t>ПП.03</t>
  </si>
  <si>
    <t>Производственная практика ( по профилю специальности)</t>
  </si>
  <si>
    <t>ВСЕГО</t>
  </si>
  <si>
    <t>Промежуточная аттестация</t>
  </si>
  <si>
    <t>7 недель</t>
  </si>
  <si>
    <t>2 нед</t>
  </si>
  <si>
    <t>1 нед</t>
  </si>
  <si>
    <t>ПДП</t>
  </si>
  <si>
    <t>Преддипломная практика</t>
  </si>
  <si>
    <t>4 недели</t>
  </si>
  <si>
    <t>ГИА</t>
  </si>
  <si>
    <t>ИТОГО</t>
  </si>
  <si>
    <t xml:space="preserve">Консультации 4 часа на одного обучающего на каждый учебный год .                                                                 </t>
  </si>
  <si>
    <t xml:space="preserve">Всего часов: </t>
  </si>
  <si>
    <t>2 курс</t>
  </si>
  <si>
    <t>3 курс</t>
  </si>
  <si>
    <t>4 курс</t>
  </si>
  <si>
    <t>Государственная итоговая аттестация   Дипломный проект (работа)  6 недель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</si>
  <si>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</si>
  <si>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</si>
  <si>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</si>
  <si>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</si>
  <si>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</si>
  <si>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</si>
  <si>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</si>
  <si>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</si>
  <si>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 xml:space="preserve">Выполнение дипломного проекта (работы)  с "19" мая 2020 г. по "15" июня 2020 г. (всего 4 недели) </t>
  </si>
  <si>
    <t>Дисциплины и МДК</t>
  </si>
  <si>
    <t xml:space="preserve"> Защита дипломного проекта (работы) с  "16" июня 2020г.  по "30" июня 2020 г. (всего 2 недели) </t>
  </si>
  <si>
    <t>УП</t>
  </si>
  <si>
    <t>Производственная практика преддипломная</t>
  </si>
  <si>
    <t>Экзаменов</t>
  </si>
  <si>
    <t>Диф. Зачетов</t>
  </si>
  <si>
    <t>Зачетов (без учета физкультуры)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</si>
</sst>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7" tint="0.39997558519241921"/>
        <bgColor indexed="13"/>
      </patternFill>
    </fill>
    <fill>
      <patternFill patternType="solid">
        <fgColor rgb="FFFF7C80"/>
        <bgColor indexed="13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31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/>
    <xf numFmtId="1" fontId="5" fillId="0" borderId="2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" fontId="1" fillId="4" borderId="2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7" xfId="0" applyFill="1" applyBorder="1"/>
    <xf numFmtId="0" fontId="5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/>
    <xf numFmtId="0" fontId="3" fillId="6" borderId="1" xfId="0" applyFont="1" applyFill="1" applyBorder="1" applyAlignment="1">
      <alignment horizontal="justify"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1" fontId="5" fillId="7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top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top" wrapText="1"/>
    </xf>
    <xf numFmtId="1" fontId="5" fillId="9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1" fontId="5" fillId="1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1" fillId="0" borderId="7" xfId="0" applyFont="1" applyBorder="1" applyAlignment="1">
      <alignment horizontal="justify" vertical="top" wrapText="1"/>
    </xf>
    <xf numFmtId="0" fontId="1" fillId="0" borderId="0" xfId="0" applyFont="1"/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" fontId="5" fillId="0" borderId="25" xfId="0" applyNumberFormat="1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2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workbookViewId="0">
      <selection activeCell="V1" sqref="A1:XFD1"/>
    </sheetView>
  </sheetViews>
  <sheetFormatPr defaultRowHeight="15" x14ac:dyDescent="0.25"/>
  <cols>
    <col min="1" max="1" width="15.5703125" customWidth="1"/>
    <col min="2" max="2" width="33.28515625" customWidth="1"/>
  </cols>
  <sheetData>
    <row r="1" spans="1:21" ht="11.25" customHeight="1" x14ac:dyDescent="0.25"/>
    <row r="2" spans="1:21" ht="24.75" hidden="1" customHeight="1" x14ac:dyDescent="0.25"/>
    <row r="3" spans="1:21" ht="24.95" customHeight="1" x14ac:dyDescent="0.25">
      <c r="A3" s="1" t="s">
        <v>0</v>
      </c>
      <c r="B3" s="1" t="s">
        <v>1</v>
      </c>
      <c r="C3" s="2" t="s">
        <v>2</v>
      </c>
      <c r="D3" s="3"/>
      <c r="E3" s="3"/>
      <c r="F3" s="3"/>
      <c r="G3" s="4"/>
      <c r="H3" s="5" t="s">
        <v>3</v>
      </c>
      <c r="I3" s="5" t="s">
        <v>4</v>
      </c>
      <c r="J3" s="1" t="s">
        <v>5</v>
      </c>
      <c r="K3" s="1"/>
      <c r="L3" s="1"/>
      <c r="M3" s="1"/>
      <c r="N3" s="6" t="s">
        <v>6</v>
      </c>
      <c r="O3" s="6"/>
      <c r="P3" s="6"/>
      <c r="Q3" s="6"/>
      <c r="R3" s="6"/>
      <c r="S3" s="6"/>
      <c r="T3" s="6"/>
      <c r="U3" s="6"/>
    </row>
    <row r="4" spans="1:21" ht="24.95" customHeight="1" x14ac:dyDescent="0.25">
      <c r="A4" s="1"/>
      <c r="B4" s="1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5"/>
      <c r="I4" s="5"/>
      <c r="J4" s="5" t="s">
        <v>12</v>
      </c>
      <c r="K4" s="8" t="s">
        <v>13</v>
      </c>
      <c r="L4" s="8"/>
      <c r="M4" s="8"/>
      <c r="N4" s="8" t="s">
        <v>14</v>
      </c>
      <c r="O4" s="8"/>
      <c r="P4" s="8" t="s">
        <v>15</v>
      </c>
      <c r="Q4" s="8"/>
      <c r="R4" s="8" t="s">
        <v>16</v>
      </c>
      <c r="S4" s="8"/>
      <c r="T4" s="8" t="s">
        <v>17</v>
      </c>
      <c r="U4" s="8"/>
    </row>
    <row r="5" spans="1:21" ht="24.95" customHeight="1" x14ac:dyDescent="0.25">
      <c r="A5" s="1"/>
      <c r="B5" s="1"/>
      <c r="C5" s="9"/>
      <c r="D5" s="9"/>
      <c r="E5" s="9"/>
      <c r="F5" s="9"/>
      <c r="G5" s="9"/>
      <c r="H5" s="5"/>
      <c r="I5" s="5"/>
      <c r="J5" s="5"/>
      <c r="K5" s="5" t="s">
        <v>18</v>
      </c>
      <c r="L5" s="5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2" t="s">
        <v>24</v>
      </c>
      <c r="R5" s="11" t="s">
        <v>25</v>
      </c>
      <c r="S5" s="12" t="s">
        <v>26</v>
      </c>
      <c r="T5" s="12" t="s">
        <v>27</v>
      </c>
      <c r="U5" s="11" t="s">
        <v>28</v>
      </c>
    </row>
    <row r="6" spans="1:21" ht="24.95" customHeight="1" x14ac:dyDescent="0.25">
      <c r="A6" s="1"/>
      <c r="B6" s="1"/>
      <c r="C6" s="13"/>
      <c r="D6" s="13"/>
      <c r="E6" s="13"/>
      <c r="F6" s="13"/>
      <c r="G6" s="13"/>
      <c r="H6" s="5"/>
      <c r="I6" s="5"/>
      <c r="J6" s="5"/>
      <c r="K6" s="5"/>
      <c r="L6" s="5"/>
      <c r="M6" s="10"/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31</v>
      </c>
      <c r="S6" s="15" t="s">
        <v>33</v>
      </c>
      <c r="T6" s="16" t="s">
        <v>34</v>
      </c>
      <c r="U6" s="15" t="s">
        <v>35</v>
      </c>
    </row>
    <row r="7" spans="1:21" ht="24.95" customHeight="1" x14ac:dyDescent="0.25">
      <c r="A7" s="17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</row>
    <row r="8" spans="1:21" ht="24.95" customHeight="1" thickBot="1" x14ac:dyDescent="0.3">
      <c r="A8" s="19" t="s">
        <v>36</v>
      </c>
      <c r="B8" s="20" t="s">
        <v>37</v>
      </c>
      <c r="C8" s="20">
        <f t="shared" ref="C8:U8" si="0">C9+C20</f>
        <v>4</v>
      </c>
      <c r="D8" s="20">
        <f t="shared" si="0"/>
        <v>10</v>
      </c>
      <c r="E8" s="20">
        <f t="shared" si="0"/>
        <v>2</v>
      </c>
      <c r="F8" s="20">
        <f t="shared" si="0"/>
        <v>0</v>
      </c>
      <c r="G8" s="20">
        <f t="shared" si="0"/>
        <v>0</v>
      </c>
      <c r="H8" s="21">
        <f t="shared" si="0"/>
        <v>2106</v>
      </c>
      <c r="I8" s="21">
        <f t="shared" si="0"/>
        <v>702</v>
      </c>
      <c r="J8" s="22">
        <f t="shared" si="0"/>
        <v>1404</v>
      </c>
      <c r="K8" s="22">
        <f t="shared" si="0"/>
        <v>906</v>
      </c>
      <c r="L8" s="22">
        <f t="shared" si="0"/>
        <v>498</v>
      </c>
      <c r="M8" s="22">
        <f t="shared" si="0"/>
        <v>0</v>
      </c>
      <c r="N8" s="22">
        <f t="shared" si="0"/>
        <v>544</v>
      </c>
      <c r="O8" s="22">
        <f t="shared" si="0"/>
        <v>704</v>
      </c>
      <c r="P8" s="22">
        <f t="shared" si="0"/>
        <v>68</v>
      </c>
      <c r="Q8" s="22">
        <f t="shared" si="0"/>
        <v>88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</row>
    <row r="9" spans="1:21" ht="24.95" customHeight="1" thickBot="1" x14ac:dyDescent="0.3">
      <c r="A9" s="23" t="s">
        <v>38</v>
      </c>
      <c r="B9" s="23" t="s">
        <v>39</v>
      </c>
      <c r="C9" s="23">
        <v>3</v>
      </c>
      <c r="D9" s="23">
        <v>6</v>
      </c>
      <c r="E9" s="23">
        <v>2</v>
      </c>
      <c r="F9" s="23"/>
      <c r="G9" s="24"/>
      <c r="H9" s="25">
        <f>SUM(H10:H19)</f>
        <v>1458</v>
      </c>
      <c r="I9" s="25">
        <f>SUM(I10:I19)</f>
        <v>486</v>
      </c>
      <c r="J9" s="25">
        <f>SUM(J10:J19)</f>
        <v>972</v>
      </c>
      <c r="K9" s="25">
        <f t="shared" ref="K9:U9" si="1">SUM(K10:K19)</f>
        <v>608</v>
      </c>
      <c r="L9" s="25">
        <f t="shared" si="1"/>
        <v>364</v>
      </c>
      <c r="M9" s="25">
        <f t="shared" si="1"/>
        <v>0</v>
      </c>
      <c r="N9" s="25">
        <f t="shared" si="1"/>
        <v>374</v>
      </c>
      <c r="O9" s="25">
        <f t="shared" si="1"/>
        <v>522</v>
      </c>
      <c r="P9" s="25">
        <f t="shared" si="1"/>
        <v>34</v>
      </c>
      <c r="Q9" s="25">
        <f t="shared" si="1"/>
        <v>42</v>
      </c>
      <c r="R9" s="25">
        <f t="shared" si="1"/>
        <v>0</v>
      </c>
      <c r="S9" s="25">
        <f t="shared" si="1"/>
        <v>0</v>
      </c>
      <c r="T9" s="25">
        <f t="shared" si="1"/>
        <v>0</v>
      </c>
      <c r="U9" s="25">
        <f t="shared" si="1"/>
        <v>0</v>
      </c>
    </row>
    <row r="10" spans="1:21" ht="24.95" customHeight="1" x14ac:dyDescent="0.25">
      <c r="A10" s="26" t="s">
        <v>40</v>
      </c>
      <c r="B10" s="26" t="s">
        <v>41</v>
      </c>
      <c r="C10" s="26">
        <v>2</v>
      </c>
      <c r="D10" s="26"/>
      <c r="E10" s="26"/>
      <c r="F10" s="26"/>
      <c r="G10" s="27"/>
      <c r="H10" s="28">
        <f>I10+J10</f>
        <v>117</v>
      </c>
      <c r="I10" s="29">
        <v>39</v>
      </c>
      <c r="J10" s="30">
        <f t="shared" ref="J10:J19" si="2">SUM(N10:U10)</f>
        <v>78</v>
      </c>
      <c r="K10" s="29">
        <f>J10-L10</f>
        <v>46</v>
      </c>
      <c r="L10" s="29">
        <v>32</v>
      </c>
      <c r="M10" s="31"/>
      <c r="N10" s="32">
        <v>34</v>
      </c>
      <c r="O10" s="32">
        <v>44</v>
      </c>
      <c r="P10" s="32"/>
      <c r="Q10" s="32"/>
      <c r="R10" s="33"/>
      <c r="S10" s="33"/>
      <c r="T10" s="34"/>
      <c r="U10" s="35"/>
    </row>
    <row r="11" spans="1:21" ht="24.95" customHeight="1" x14ac:dyDescent="0.25">
      <c r="A11" s="26" t="s">
        <v>42</v>
      </c>
      <c r="B11" s="26" t="s">
        <v>43</v>
      </c>
      <c r="C11" s="26"/>
      <c r="D11" s="26">
        <v>2</v>
      </c>
      <c r="E11" s="26"/>
      <c r="F11" s="26"/>
      <c r="G11" s="27"/>
      <c r="H11" s="28">
        <f t="shared" ref="H11:H19" si="3">I11+J11</f>
        <v>176</v>
      </c>
      <c r="I11" s="29">
        <v>59</v>
      </c>
      <c r="J11" s="30">
        <f t="shared" si="2"/>
        <v>117</v>
      </c>
      <c r="K11" s="29">
        <f t="shared" ref="K11:K24" si="4">J11-L11</f>
        <v>68</v>
      </c>
      <c r="L11" s="29">
        <v>49</v>
      </c>
      <c r="M11" s="33"/>
      <c r="N11" s="32">
        <v>51</v>
      </c>
      <c r="O11" s="32">
        <v>66</v>
      </c>
      <c r="P11" s="32"/>
      <c r="Q11" s="32"/>
      <c r="R11" s="33"/>
      <c r="S11" s="33"/>
      <c r="T11" s="34"/>
      <c r="U11" s="35"/>
    </row>
    <row r="12" spans="1:21" ht="24.95" customHeight="1" x14ac:dyDescent="0.25">
      <c r="A12" s="26" t="s">
        <v>44</v>
      </c>
      <c r="B12" s="26" t="s">
        <v>45</v>
      </c>
      <c r="C12" s="26"/>
      <c r="D12" s="26">
        <v>2</v>
      </c>
      <c r="E12" s="26"/>
      <c r="F12" s="26"/>
      <c r="G12" s="27"/>
      <c r="H12" s="28">
        <f t="shared" si="3"/>
        <v>117</v>
      </c>
      <c r="I12" s="29">
        <v>39</v>
      </c>
      <c r="J12" s="30">
        <f t="shared" si="2"/>
        <v>78</v>
      </c>
      <c r="K12" s="29">
        <f t="shared" si="4"/>
        <v>0</v>
      </c>
      <c r="L12" s="29">
        <v>78</v>
      </c>
      <c r="M12" s="33"/>
      <c r="N12" s="32">
        <v>34</v>
      </c>
      <c r="O12" s="32">
        <v>44</v>
      </c>
      <c r="P12" s="32"/>
      <c r="Q12" s="32"/>
      <c r="R12" s="33"/>
      <c r="S12" s="33"/>
      <c r="T12" s="34"/>
      <c r="U12" s="35"/>
    </row>
    <row r="13" spans="1:21" ht="24.95" customHeight="1" x14ac:dyDescent="0.25">
      <c r="A13" s="26" t="s">
        <v>46</v>
      </c>
      <c r="B13" s="26" t="s">
        <v>47</v>
      </c>
      <c r="C13" s="26"/>
      <c r="D13" s="26">
        <v>2</v>
      </c>
      <c r="E13" s="26"/>
      <c r="F13" s="26"/>
      <c r="G13" s="27"/>
      <c r="H13" s="28">
        <f t="shared" si="3"/>
        <v>176</v>
      </c>
      <c r="I13" s="29">
        <v>59</v>
      </c>
      <c r="J13" s="30">
        <f t="shared" si="2"/>
        <v>117</v>
      </c>
      <c r="K13" s="29">
        <f t="shared" si="4"/>
        <v>117</v>
      </c>
      <c r="L13" s="29"/>
      <c r="M13" s="33"/>
      <c r="N13" s="32">
        <v>51</v>
      </c>
      <c r="O13" s="32">
        <v>66</v>
      </c>
      <c r="P13" s="32"/>
      <c r="Q13" s="32"/>
      <c r="R13" s="33"/>
      <c r="S13" s="33"/>
      <c r="T13" s="34"/>
      <c r="U13" s="35"/>
    </row>
    <row r="14" spans="1:21" ht="39" customHeight="1" x14ac:dyDescent="0.25">
      <c r="A14" s="26" t="s">
        <v>48</v>
      </c>
      <c r="B14" s="26" t="s">
        <v>49</v>
      </c>
      <c r="C14" s="26"/>
      <c r="D14" s="26">
        <v>2.4</v>
      </c>
      <c r="E14" s="26"/>
      <c r="F14" s="26"/>
      <c r="G14" s="27"/>
      <c r="H14" s="28">
        <f t="shared" si="3"/>
        <v>174</v>
      </c>
      <c r="I14" s="29">
        <v>59</v>
      </c>
      <c r="J14" s="30">
        <f t="shared" si="2"/>
        <v>115</v>
      </c>
      <c r="K14" s="29">
        <f t="shared" si="4"/>
        <v>115</v>
      </c>
      <c r="L14" s="29"/>
      <c r="M14" s="33"/>
      <c r="N14" s="32">
        <v>17</v>
      </c>
      <c r="O14" s="32">
        <v>22</v>
      </c>
      <c r="P14" s="32">
        <v>34</v>
      </c>
      <c r="Q14" s="32">
        <v>42</v>
      </c>
      <c r="R14" s="33"/>
      <c r="S14" s="33"/>
      <c r="T14" s="34"/>
      <c r="U14" s="35"/>
    </row>
    <row r="15" spans="1:21" ht="24.95" customHeight="1" x14ac:dyDescent="0.25">
      <c r="A15" s="26" t="s">
        <v>50</v>
      </c>
      <c r="B15" s="26" t="s">
        <v>51</v>
      </c>
      <c r="C15" s="26">
        <v>2</v>
      </c>
      <c r="D15" s="26"/>
      <c r="E15" s="26"/>
      <c r="F15" s="26"/>
      <c r="G15" s="27"/>
      <c r="H15" s="28">
        <f t="shared" si="3"/>
        <v>234</v>
      </c>
      <c r="I15" s="29">
        <v>78</v>
      </c>
      <c r="J15" s="30">
        <f t="shared" si="2"/>
        <v>156</v>
      </c>
      <c r="K15" s="29">
        <v>156</v>
      </c>
      <c r="L15" s="29"/>
      <c r="M15" s="33"/>
      <c r="N15" s="32">
        <v>68</v>
      </c>
      <c r="O15" s="32">
        <v>88</v>
      </c>
      <c r="P15" s="32"/>
      <c r="Q15" s="32"/>
      <c r="R15" s="33"/>
      <c r="S15" s="33"/>
      <c r="T15" s="34"/>
      <c r="U15" s="36"/>
    </row>
    <row r="16" spans="1:21" ht="24.95" customHeight="1" x14ac:dyDescent="0.25">
      <c r="A16" s="26" t="s">
        <v>52</v>
      </c>
      <c r="B16" s="37" t="s">
        <v>53</v>
      </c>
      <c r="C16" s="37">
        <v>2</v>
      </c>
      <c r="D16" s="37"/>
      <c r="E16" s="37"/>
      <c r="F16" s="37"/>
      <c r="G16" s="27"/>
      <c r="H16" s="28">
        <f t="shared" si="3"/>
        <v>117</v>
      </c>
      <c r="I16" s="29">
        <v>39</v>
      </c>
      <c r="J16" s="30">
        <f t="shared" si="2"/>
        <v>78</v>
      </c>
      <c r="K16" s="29">
        <f t="shared" si="4"/>
        <v>0</v>
      </c>
      <c r="L16" s="29">
        <v>78</v>
      </c>
      <c r="M16" s="31"/>
      <c r="N16" s="32">
        <v>34</v>
      </c>
      <c r="O16" s="32">
        <v>44</v>
      </c>
      <c r="P16" s="32"/>
      <c r="Q16" s="32"/>
      <c r="R16" s="31"/>
      <c r="S16" s="31"/>
      <c r="T16" s="38"/>
      <c r="U16" s="36"/>
    </row>
    <row r="17" spans="1:21" ht="24.95" customHeight="1" x14ac:dyDescent="0.25">
      <c r="A17" s="26" t="s">
        <v>54</v>
      </c>
      <c r="B17" s="26" t="s">
        <v>55</v>
      </c>
      <c r="C17" s="26"/>
      <c r="D17" s="26"/>
      <c r="E17" s="26">
        <v>1.2</v>
      </c>
      <c r="F17" s="26"/>
      <c r="G17" s="27"/>
      <c r="H17" s="28">
        <f t="shared" si="3"/>
        <v>175</v>
      </c>
      <c r="I17" s="29">
        <v>58</v>
      </c>
      <c r="J17" s="30">
        <f t="shared" si="2"/>
        <v>117</v>
      </c>
      <c r="K17" s="29">
        <f t="shared" si="4"/>
        <v>0</v>
      </c>
      <c r="L17" s="29">
        <v>117</v>
      </c>
      <c r="M17" s="33"/>
      <c r="N17" s="32">
        <v>51</v>
      </c>
      <c r="O17" s="32">
        <v>66</v>
      </c>
      <c r="P17" s="32"/>
      <c r="Q17" s="32"/>
      <c r="R17" s="33"/>
      <c r="S17" s="33"/>
      <c r="T17" s="34"/>
      <c r="U17" s="36"/>
    </row>
    <row r="18" spans="1:21" ht="24.95" customHeight="1" x14ac:dyDescent="0.25">
      <c r="A18" s="26" t="s">
        <v>56</v>
      </c>
      <c r="B18" s="26" t="s">
        <v>57</v>
      </c>
      <c r="C18" s="26"/>
      <c r="D18" s="26">
        <v>2</v>
      </c>
      <c r="E18" s="26"/>
      <c r="F18" s="26"/>
      <c r="G18" s="27"/>
      <c r="H18" s="28">
        <f t="shared" si="3"/>
        <v>115</v>
      </c>
      <c r="I18" s="29">
        <v>37</v>
      </c>
      <c r="J18" s="39">
        <f t="shared" si="2"/>
        <v>78</v>
      </c>
      <c r="K18" s="29">
        <f t="shared" si="4"/>
        <v>78</v>
      </c>
      <c r="L18" s="40"/>
      <c r="M18" s="41"/>
      <c r="N18" s="42">
        <v>34</v>
      </c>
      <c r="O18" s="42">
        <v>44</v>
      </c>
      <c r="P18" s="42"/>
      <c r="Q18" s="42"/>
      <c r="R18" s="41"/>
      <c r="S18" s="41"/>
      <c r="T18" s="43"/>
      <c r="U18" s="44"/>
    </row>
    <row r="19" spans="1:21" ht="24.95" customHeight="1" x14ac:dyDescent="0.25">
      <c r="A19" s="26" t="s">
        <v>58</v>
      </c>
      <c r="B19" s="26" t="s">
        <v>59</v>
      </c>
      <c r="C19" s="26"/>
      <c r="D19" s="26"/>
      <c r="E19" s="26"/>
      <c r="F19" s="26"/>
      <c r="G19" s="27"/>
      <c r="H19" s="28">
        <f t="shared" si="3"/>
        <v>57</v>
      </c>
      <c r="I19" s="45">
        <v>19</v>
      </c>
      <c r="J19" s="39">
        <f t="shared" si="2"/>
        <v>38</v>
      </c>
      <c r="K19" s="29">
        <f t="shared" si="4"/>
        <v>28</v>
      </c>
      <c r="L19" s="40">
        <v>10</v>
      </c>
      <c r="M19" s="41"/>
      <c r="N19" s="42"/>
      <c r="O19" s="42">
        <v>38</v>
      </c>
      <c r="P19" s="42"/>
      <c r="Q19" s="42"/>
      <c r="R19" s="41"/>
      <c r="S19" s="41"/>
      <c r="T19" s="43"/>
      <c r="U19" s="44"/>
    </row>
    <row r="20" spans="1:21" ht="33.75" customHeight="1" x14ac:dyDescent="0.25">
      <c r="A20" s="46" t="s">
        <v>60</v>
      </c>
      <c r="B20" s="46" t="s">
        <v>61</v>
      </c>
      <c r="C20" s="46">
        <v>1</v>
      </c>
      <c r="D20" s="46">
        <v>4</v>
      </c>
      <c r="E20" s="46"/>
      <c r="F20" s="46"/>
      <c r="G20" s="24"/>
      <c r="H20" s="47">
        <f>SUM(H21:H24)</f>
        <v>648</v>
      </c>
      <c r="I20" s="48">
        <f>SUM(I21:I24)</f>
        <v>216</v>
      </c>
      <c r="J20" s="49">
        <f>SUM(J21:J24)</f>
        <v>432</v>
      </c>
      <c r="K20" s="49">
        <f t="shared" ref="K20:U20" si="5">SUM(K21:K24)</f>
        <v>298</v>
      </c>
      <c r="L20" s="49">
        <f t="shared" si="5"/>
        <v>134</v>
      </c>
      <c r="M20" s="49">
        <f t="shared" si="5"/>
        <v>0</v>
      </c>
      <c r="N20" s="49">
        <f t="shared" si="5"/>
        <v>170</v>
      </c>
      <c r="O20" s="49">
        <f t="shared" si="5"/>
        <v>182</v>
      </c>
      <c r="P20" s="49">
        <f t="shared" si="5"/>
        <v>34</v>
      </c>
      <c r="Q20" s="49">
        <f t="shared" si="5"/>
        <v>46</v>
      </c>
      <c r="R20" s="49">
        <f t="shared" si="5"/>
        <v>0</v>
      </c>
      <c r="S20" s="49">
        <f t="shared" si="5"/>
        <v>0</v>
      </c>
      <c r="T20" s="49">
        <f t="shared" si="5"/>
        <v>0</v>
      </c>
      <c r="U20" s="49">
        <f t="shared" si="5"/>
        <v>0</v>
      </c>
    </row>
    <row r="21" spans="1:21" ht="24.95" customHeight="1" x14ac:dyDescent="0.25">
      <c r="A21" s="50" t="s">
        <v>62</v>
      </c>
      <c r="B21" s="51" t="s">
        <v>63</v>
      </c>
      <c r="C21" s="51"/>
      <c r="D21" s="51">
        <v>2</v>
      </c>
      <c r="E21" s="51"/>
      <c r="F21" s="51"/>
      <c r="G21" s="27"/>
      <c r="H21" s="28">
        <f>I21+J21</f>
        <v>117</v>
      </c>
      <c r="I21" s="28">
        <v>39</v>
      </c>
      <c r="J21" s="52">
        <f>SUM(N21:U21)</f>
        <v>78</v>
      </c>
      <c r="K21" s="53">
        <f t="shared" si="4"/>
        <v>68</v>
      </c>
      <c r="L21" s="53">
        <v>10</v>
      </c>
      <c r="M21" s="54"/>
      <c r="N21" s="55">
        <v>34</v>
      </c>
      <c r="O21" s="55">
        <v>44</v>
      </c>
      <c r="P21" s="55"/>
      <c r="Q21" s="55"/>
      <c r="R21" s="55"/>
      <c r="S21" s="55"/>
      <c r="T21" s="55"/>
      <c r="U21" s="56"/>
    </row>
    <row r="22" spans="1:21" ht="24.95" customHeight="1" x14ac:dyDescent="0.25">
      <c r="A22" s="50" t="s">
        <v>64</v>
      </c>
      <c r="B22" s="51" t="s">
        <v>65</v>
      </c>
      <c r="C22" s="51"/>
      <c r="D22" s="51">
        <v>2</v>
      </c>
      <c r="E22" s="51"/>
      <c r="F22" s="51"/>
      <c r="G22" s="27"/>
      <c r="H22" s="28">
        <f>I22+J22</f>
        <v>118</v>
      </c>
      <c r="I22" s="28">
        <v>39</v>
      </c>
      <c r="J22" s="57">
        <f>SUM(N22:U22)</f>
        <v>79</v>
      </c>
      <c r="K22" s="53">
        <f t="shared" si="4"/>
        <v>42</v>
      </c>
      <c r="L22" s="28">
        <v>37</v>
      </c>
      <c r="M22" s="33"/>
      <c r="N22" s="32">
        <v>51</v>
      </c>
      <c r="O22" s="32">
        <v>28</v>
      </c>
      <c r="P22" s="32"/>
      <c r="Q22" s="32"/>
      <c r="R22" s="32"/>
      <c r="S22" s="32"/>
      <c r="T22" s="32"/>
      <c r="U22" s="35"/>
    </row>
    <row r="23" spans="1:21" ht="24.95" customHeight="1" x14ac:dyDescent="0.25">
      <c r="A23" s="50" t="s">
        <v>66</v>
      </c>
      <c r="B23" s="51" t="s">
        <v>67</v>
      </c>
      <c r="C23" s="51"/>
      <c r="D23" s="51">
        <v>2</v>
      </c>
      <c r="E23" s="51"/>
      <c r="F23" s="51"/>
      <c r="G23" s="58"/>
      <c r="H23" s="28">
        <f>I23+J23</f>
        <v>175</v>
      </c>
      <c r="I23" s="28">
        <v>58</v>
      </c>
      <c r="J23" s="57">
        <f>SUM(N23:U23)</f>
        <v>117</v>
      </c>
      <c r="K23" s="53">
        <f t="shared" si="4"/>
        <v>80</v>
      </c>
      <c r="L23" s="28">
        <v>37</v>
      </c>
      <c r="M23" s="33"/>
      <c r="N23" s="32">
        <v>51</v>
      </c>
      <c r="O23" s="32">
        <v>66</v>
      </c>
      <c r="P23" s="32"/>
      <c r="Q23" s="32"/>
      <c r="R23" s="32"/>
      <c r="S23" s="32"/>
      <c r="T23" s="32"/>
      <c r="U23" s="35"/>
    </row>
    <row r="24" spans="1:21" ht="24.95" customHeight="1" x14ac:dyDescent="0.25">
      <c r="A24" s="50" t="s">
        <v>68</v>
      </c>
      <c r="B24" s="51" t="s">
        <v>69</v>
      </c>
      <c r="C24" s="51">
        <v>4</v>
      </c>
      <c r="D24" s="51">
        <v>2</v>
      </c>
      <c r="E24" s="51"/>
      <c r="F24" s="51"/>
      <c r="G24" s="58"/>
      <c r="H24" s="28">
        <f>I24+J24</f>
        <v>238</v>
      </c>
      <c r="I24" s="28">
        <v>80</v>
      </c>
      <c r="J24" s="57">
        <f>SUM(N24:U24)</f>
        <v>158</v>
      </c>
      <c r="K24" s="53">
        <f t="shared" si="4"/>
        <v>108</v>
      </c>
      <c r="L24" s="28">
        <v>50</v>
      </c>
      <c r="M24" s="33"/>
      <c r="N24" s="32">
        <v>34</v>
      </c>
      <c r="O24" s="32">
        <v>44</v>
      </c>
      <c r="P24" s="32">
        <v>34</v>
      </c>
      <c r="Q24" s="32">
        <v>46</v>
      </c>
      <c r="R24" s="32"/>
      <c r="S24" s="32"/>
      <c r="T24" s="32"/>
      <c r="U24" s="35"/>
    </row>
    <row r="25" spans="1:21" ht="24.95" customHeight="1" x14ac:dyDescent="0.25">
      <c r="A25" s="59" t="s">
        <v>70</v>
      </c>
      <c r="B25" s="60" t="s">
        <v>71</v>
      </c>
      <c r="C25" s="60">
        <f t="shared" ref="C25:U25" si="6">C26+C32+C35</f>
        <v>14</v>
      </c>
      <c r="D25" s="60">
        <f t="shared" si="6"/>
        <v>22</v>
      </c>
      <c r="E25" s="60">
        <f t="shared" si="6"/>
        <v>2</v>
      </c>
      <c r="F25" s="60">
        <f t="shared" si="6"/>
        <v>3</v>
      </c>
      <c r="G25" s="60">
        <f t="shared" si="6"/>
        <v>12</v>
      </c>
      <c r="H25" s="61">
        <f t="shared" si="6"/>
        <v>5576.5</v>
      </c>
      <c r="I25" s="61">
        <f t="shared" si="6"/>
        <v>1652.5</v>
      </c>
      <c r="J25" s="61">
        <f t="shared" si="6"/>
        <v>3924</v>
      </c>
      <c r="K25" s="61">
        <f t="shared" si="6"/>
        <v>1645</v>
      </c>
      <c r="L25" s="61">
        <f t="shared" si="6"/>
        <v>1673</v>
      </c>
      <c r="M25" s="61">
        <f t="shared" si="6"/>
        <v>57</v>
      </c>
      <c r="N25" s="61">
        <f t="shared" si="6"/>
        <v>68</v>
      </c>
      <c r="O25" s="61">
        <f t="shared" si="6"/>
        <v>88</v>
      </c>
      <c r="P25" s="61">
        <f t="shared" si="6"/>
        <v>544</v>
      </c>
      <c r="Q25" s="61">
        <f t="shared" si="6"/>
        <v>704</v>
      </c>
      <c r="R25" s="61">
        <f t="shared" si="6"/>
        <v>612</v>
      </c>
      <c r="S25" s="61">
        <f t="shared" si="6"/>
        <v>864</v>
      </c>
      <c r="T25" s="61">
        <f t="shared" si="6"/>
        <v>576</v>
      </c>
      <c r="U25" s="61">
        <f t="shared" si="6"/>
        <v>468</v>
      </c>
    </row>
    <row r="26" spans="1:21" ht="24.95" customHeight="1" x14ac:dyDescent="0.25">
      <c r="A26" s="46" t="s">
        <v>72</v>
      </c>
      <c r="B26" s="46" t="s">
        <v>73</v>
      </c>
      <c r="C26" s="46">
        <v>1</v>
      </c>
      <c r="D26" s="46">
        <v>3</v>
      </c>
      <c r="E26" s="46">
        <v>1</v>
      </c>
      <c r="F26" s="46"/>
      <c r="G26" s="62"/>
      <c r="H26" s="63">
        <f>SUM(H27:H31)</f>
        <v>576</v>
      </c>
      <c r="I26" s="63">
        <f>SUM(I27:I31)</f>
        <v>193</v>
      </c>
      <c r="J26" s="64">
        <f>SUM(J27:J31)</f>
        <v>383</v>
      </c>
      <c r="K26" s="64">
        <f>SUM(K27:K30)</f>
        <v>127</v>
      </c>
      <c r="L26" s="63">
        <f>SUM(L27:L31)</f>
        <v>211</v>
      </c>
      <c r="M26" s="64">
        <f>SUM(M27:M30)</f>
        <v>0</v>
      </c>
      <c r="N26" s="64">
        <f>SUM(N27:N31)</f>
        <v>0</v>
      </c>
      <c r="O26" s="64">
        <f t="shared" ref="O26:U26" si="7">SUM(O27:O31)</f>
        <v>48</v>
      </c>
      <c r="P26" s="64">
        <f t="shared" si="7"/>
        <v>68</v>
      </c>
      <c r="Q26" s="64">
        <f t="shared" si="7"/>
        <v>101</v>
      </c>
      <c r="R26" s="64">
        <f t="shared" si="7"/>
        <v>64</v>
      </c>
      <c r="S26" s="64">
        <f t="shared" si="7"/>
        <v>57</v>
      </c>
      <c r="T26" s="64">
        <f t="shared" si="7"/>
        <v>45</v>
      </c>
      <c r="U26" s="64">
        <f t="shared" si="7"/>
        <v>0</v>
      </c>
    </row>
    <row r="27" spans="1:21" ht="24.95" customHeight="1" x14ac:dyDescent="0.25">
      <c r="A27" s="65" t="s">
        <v>74</v>
      </c>
      <c r="B27" s="66" t="s">
        <v>75</v>
      </c>
      <c r="C27" s="66"/>
      <c r="D27" s="66">
        <v>6</v>
      </c>
      <c r="E27" s="66"/>
      <c r="F27" s="66"/>
      <c r="G27" s="67"/>
      <c r="H27" s="68">
        <f>J27+I27</f>
        <v>72</v>
      </c>
      <c r="I27" s="68">
        <v>24</v>
      </c>
      <c r="J27" s="30">
        <f>SUM(N27:U27)</f>
        <v>48</v>
      </c>
      <c r="K27" s="68">
        <f>J27-L27</f>
        <v>48</v>
      </c>
      <c r="L27" s="68"/>
      <c r="M27" s="33"/>
      <c r="N27" s="32"/>
      <c r="O27" s="32"/>
      <c r="P27" s="32"/>
      <c r="Q27" s="32"/>
      <c r="R27" s="32">
        <v>31</v>
      </c>
      <c r="S27" s="32">
        <v>17</v>
      </c>
      <c r="T27" s="32"/>
      <c r="U27" s="35"/>
    </row>
    <row r="28" spans="1:21" ht="24.95" customHeight="1" x14ac:dyDescent="0.25">
      <c r="A28" s="65" t="s">
        <v>76</v>
      </c>
      <c r="B28" s="66" t="s">
        <v>47</v>
      </c>
      <c r="C28" s="66"/>
      <c r="D28" s="66">
        <v>4</v>
      </c>
      <c r="E28" s="66"/>
      <c r="F28" s="66"/>
      <c r="G28" s="67"/>
      <c r="H28" s="68">
        <f>J28+I28</f>
        <v>72</v>
      </c>
      <c r="I28" s="68">
        <v>24</v>
      </c>
      <c r="J28" s="30">
        <f>SUM(N28:U28)</f>
        <v>48</v>
      </c>
      <c r="K28" s="68">
        <f>J28-L28</f>
        <v>48</v>
      </c>
      <c r="L28" s="68"/>
      <c r="M28" s="33"/>
      <c r="N28" s="32"/>
      <c r="O28" s="32"/>
      <c r="P28" s="32"/>
      <c r="Q28" s="32">
        <v>48</v>
      </c>
      <c r="R28" s="32"/>
      <c r="S28" s="32"/>
      <c r="T28" s="32"/>
      <c r="U28" s="35"/>
    </row>
    <row r="29" spans="1:21" ht="24.95" customHeight="1" x14ac:dyDescent="0.25">
      <c r="A29" s="69" t="s">
        <v>77</v>
      </c>
      <c r="B29" s="66" t="s">
        <v>78</v>
      </c>
      <c r="C29" s="66"/>
      <c r="D29" s="66">
        <v>2</v>
      </c>
      <c r="E29" s="66"/>
      <c r="F29" s="66"/>
      <c r="G29" s="67"/>
      <c r="H29" s="68">
        <f>J29+I29</f>
        <v>72</v>
      </c>
      <c r="I29" s="68">
        <v>24</v>
      </c>
      <c r="J29" s="30">
        <f>SUM(N29:U29)</f>
        <v>48</v>
      </c>
      <c r="K29" s="68">
        <f>J29-L29</f>
        <v>31</v>
      </c>
      <c r="L29" s="68">
        <v>17</v>
      </c>
      <c r="M29" s="33"/>
      <c r="N29" s="32"/>
      <c r="O29" s="32">
        <v>48</v>
      </c>
      <c r="P29" s="32"/>
      <c r="Q29" s="32"/>
      <c r="R29" s="32"/>
      <c r="S29" s="32"/>
      <c r="T29" s="32"/>
      <c r="U29" s="35"/>
    </row>
    <row r="30" spans="1:21" ht="24.95" customHeight="1" x14ac:dyDescent="0.25">
      <c r="A30" s="69" t="s">
        <v>79</v>
      </c>
      <c r="B30" s="66" t="s">
        <v>45</v>
      </c>
      <c r="C30" s="66">
        <v>7</v>
      </c>
      <c r="D30" s="66"/>
      <c r="E30" s="66"/>
      <c r="F30" s="66"/>
      <c r="G30" s="67"/>
      <c r="H30" s="68">
        <f>J30+I30</f>
        <v>289</v>
      </c>
      <c r="I30" s="68">
        <v>95</v>
      </c>
      <c r="J30" s="30">
        <f>SUM(N30:U30)</f>
        <v>194</v>
      </c>
      <c r="K30" s="68">
        <f>J30-L30</f>
        <v>0</v>
      </c>
      <c r="L30" s="68">
        <v>194</v>
      </c>
      <c r="M30" s="33"/>
      <c r="N30" s="32"/>
      <c r="O30" s="32"/>
      <c r="P30" s="32">
        <v>34</v>
      </c>
      <c r="Q30" s="32">
        <v>42</v>
      </c>
      <c r="R30" s="32">
        <v>33</v>
      </c>
      <c r="S30" s="32">
        <v>40</v>
      </c>
      <c r="T30" s="32">
        <v>45</v>
      </c>
      <c r="U30" s="32">
        <v>0</v>
      </c>
    </row>
    <row r="31" spans="1:21" ht="24.95" customHeight="1" x14ac:dyDescent="0.25">
      <c r="A31" s="69" t="s">
        <v>80</v>
      </c>
      <c r="B31" s="66" t="s">
        <v>81</v>
      </c>
      <c r="C31" s="66"/>
      <c r="D31" s="66"/>
      <c r="E31" s="66">
        <v>4</v>
      </c>
      <c r="F31" s="66"/>
      <c r="G31" s="67"/>
      <c r="H31" s="68">
        <f>J31+I31</f>
        <v>71</v>
      </c>
      <c r="I31" s="68">
        <v>26</v>
      </c>
      <c r="J31" s="30">
        <f>SUM(N31:U31)</f>
        <v>45</v>
      </c>
      <c r="K31" s="68">
        <f>J31-L31</f>
        <v>45</v>
      </c>
      <c r="L31" s="68"/>
      <c r="M31" s="33"/>
      <c r="N31" s="32"/>
      <c r="O31" s="32"/>
      <c r="P31" s="32">
        <v>34</v>
      </c>
      <c r="Q31" s="32">
        <v>11</v>
      </c>
      <c r="R31" s="32"/>
      <c r="S31" s="32"/>
      <c r="T31" s="32"/>
      <c r="U31" s="32"/>
    </row>
    <row r="32" spans="1:21" ht="24.95" customHeight="1" x14ac:dyDescent="0.25">
      <c r="A32" s="46" t="s">
        <v>82</v>
      </c>
      <c r="B32" s="46" t="s">
        <v>83</v>
      </c>
      <c r="C32" s="46">
        <v>1</v>
      </c>
      <c r="D32" s="46">
        <v>1</v>
      </c>
      <c r="E32" s="46"/>
      <c r="F32" s="46"/>
      <c r="G32" s="62"/>
      <c r="H32" s="64">
        <f>SUM(H33:H34)</f>
        <v>248</v>
      </c>
      <c r="I32" s="64">
        <f>SUM(I33:I34)</f>
        <v>86</v>
      </c>
      <c r="J32" s="64">
        <f>SUM(J33:J34)</f>
        <v>162</v>
      </c>
      <c r="K32" s="64">
        <f t="shared" ref="K32:U32" si="8">SUM(K33:K34)</f>
        <v>16</v>
      </c>
      <c r="L32" s="64">
        <f t="shared" si="8"/>
        <v>146</v>
      </c>
      <c r="M32" s="64">
        <f t="shared" si="8"/>
        <v>0</v>
      </c>
      <c r="N32" s="64">
        <f t="shared" si="8"/>
        <v>0</v>
      </c>
      <c r="O32" s="64">
        <f t="shared" si="8"/>
        <v>0</v>
      </c>
      <c r="P32" s="64">
        <f t="shared" si="8"/>
        <v>51</v>
      </c>
      <c r="Q32" s="64">
        <f t="shared" si="8"/>
        <v>21</v>
      </c>
      <c r="R32" s="64">
        <f t="shared" si="8"/>
        <v>32</v>
      </c>
      <c r="S32" s="64">
        <f t="shared" si="8"/>
        <v>28</v>
      </c>
      <c r="T32" s="64">
        <f t="shared" si="8"/>
        <v>30</v>
      </c>
      <c r="U32" s="64">
        <f t="shared" si="8"/>
        <v>0</v>
      </c>
    </row>
    <row r="33" spans="1:21" ht="24.95" customHeight="1" x14ac:dyDescent="0.25">
      <c r="A33" s="70" t="s">
        <v>84</v>
      </c>
      <c r="B33" s="70" t="s">
        <v>51</v>
      </c>
      <c r="C33" s="70">
        <v>4</v>
      </c>
      <c r="D33" s="70"/>
      <c r="E33" s="70"/>
      <c r="F33" s="70"/>
      <c r="G33" s="67"/>
      <c r="H33" s="28">
        <f>I33+J33</f>
        <v>51</v>
      </c>
      <c r="I33" s="28">
        <v>17</v>
      </c>
      <c r="J33" s="57">
        <f>SUM(N33:U33)</f>
        <v>34</v>
      </c>
      <c r="K33" s="28">
        <f>J33-L33</f>
        <v>16</v>
      </c>
      <c r="L33" s="28">
        <v>18</v>
      </c>
      <c r="M33" s="33"/>
      <c r="N33" s="32"/>
      <c r="O33" s="32"/>
      <c r="P33" s="32">
        <v>34</v>
      </c>
      <c r="Q33" s="32"/>
      <c r="R33" s="32"/>
      <c r="S33" s="32"/>
      <c r="T33" s="32"/>
      <c r="U33" s="35"/>
    </row>
    <row r="34" spans="1:21" ht="24.95" customHeight="1" x14ac:dyDescent="0.25">
      <c r="A34" s="70" t="s">
        <v>85</v>
      </c>
      <c r="B34" s="70" t="s">
        <v>86</v>
      </c>
      <c r="C34" s="70"/>
      <c r="D34" s="70">
        <v>7</v>
      </c>
      <c r="E34" s="70"/>
      <c r="F34" s="70"/>
      <c r="G34" s="67"/>
      <c r="H34" s="28">
        <f>I34+J34</f>
        <v>197</v>
      </c>
      <c r="I34" s="28">
        <v>69</v>
      </c>
      <c r="J34" s="57">
        <f>SUM(N34:U34)</f>
        <v>128</v>
      </c>
      <c r="K34" s="28">
        <f>J34-L34</f>
        <v>0</v>
      </c>
      <c r="L34" s="28">
        <v>128</v>
      </c>
      <c r="M34" s="33"/>
      <c r="N34" s="32"/>
      <c r="O34" s="32"/>
      <c r="P34" s="32">
        <v>17</v>
      </c>
      <c r="Q34" s="32">
        <v>21</v>
      </c>
      <c r="R34" s="32">
        <v>32</v>
      </c>
      <c r="S34" s="32">
        <v>28</v>
      </c>
      <c r="T34" s="32">
        <v>30</v>
      </c>
      <c r="U34" s="35"/>
    </row>
    <row r="35" spans="1:21" ht="24.95" customHeight="1" x14ac:dyDescent="0.25">
      <c r="A35" s="71" t="s">
        <v>87</v>
      </c>
      <c r="B35" s="72" t="s">
        <v>88</v>
      </c>
      <c r="C35" s="72">
        <f>C36+C49</f>
        <v>12</v>
      </c>
      <c r="D35" s="72">
        <f>D36+D49</f>
        <v>18</v>
      </c>
      <c r="E35" s="72">
        <f>E36+E49</f>
        <v>1</v>
      </c>
      <c r="F35" s="72">
        <f>F36+F49</f>
        <v>3</v>
      </c>
      <c r="G35" s="72">
        <f>G36+G49</f>
        <v>12</v>
      </c>
      <c r="H35" s="73">
        <f t="shared" ref="H35:U35" si="9">H36+H49</f>
        <v>4752.5</v>
      </c>
      <c r="I35" s="73">
        <f t="shared" si="9"/>
        <v>1373.5</v>
      </c>
      <c r="J35" s="73">
        <f t="shared" si="9"/>
        <v>3379</v>
      </c>
      <c r="K35" s="73">
        <f t="shared" si="9"/>
        <v>1502</v>
      </c>
      <c r="L35" s="73">
        <f t="shared" si="9"/>
        <v>1316</v>
      </c>
      <c r="M35" s="73">
        <f t="shared" si="9"/>
        <v>57</v>
      </c>
      <c r="N35" s="73">
        <f t="shared" si="9"/>
        <v>68</v>
      </c>
      <c r="O35" s="73">
        <f t="shared" si="9"/>
        <v>40</v>
      </c>
      <c r="P35" s="73">
        <f t="shared" si="9"/>
        <v>425</v>
      </c>
      <c r="Q35" s="73">
        <f t="shared" si="9"/>
        <v>582</v>
      </c>
      <c r="R35" s="73">
        <f t="shared" si="9"/>
        <v>516</v>
      </c>
      <c r="S35" s="73">
        <f t="shared" si="9"/>
        <v>779</v>
      </c>
      <c r="T35" s="73">
        <f t="shared" si="9"/>
        <v>501</v>
      </c>
      <c r="U35" s="73">
        <f t="shared" si="9"/>
        <v>468</v>
      </c>
    </row>
    <row r="36" spans="1:21" ht="24.95" customHeight="1" x14ac:dyDescent="0.25">
      <c r="A36" s="74" t="s">
        <v>89</v>
      </c>
      <c r="B36" s="74" t="s">
        <v>90</v>
      </c>
      <c r="C36" s="74">
        <v>8</v>
      </c>
      <c r="D36" s="74">
        <v>4</v>
      </c>
      <c r="E36" s="74"/>
      <c r="F36" s="74">
        <v>1</v>
      </c>
      <c r="G36" s="75"/>
      <c r="H36" s="76">
        <f t="shared" ref="H36:U36" si="10">SUM(H37:H48)</f>
        <v>1327.5</v>
      </c>
      <c r="I36" s="76">
        <f t="shared" si="10"/>
        <v>442.5</v>
      </c>
      <c r="J36" s="76">
        <f>SUM(J37:J48)</f>
        <v>885</v>
      </c>
      <c r="K36" s="76">
        <f t="shared" si="10"/>
        <v>522</v>
      </c>
      <c r="L36" s="76">
        <f t="shared" si="10"/>
        <v>353</v>
      </c>
      <c r="M36" s="76">
        <f t="shared" si="10"/>
        <v>10</v>
      </c>
      <c r="N36" s="76">
        <f t="shared" si="10"/>
        <v>0</v>
      </c>
      <c r="O36" s="76">
        <f t="shared" si="10"/>
        <v>0</v>
      </c>
      <c r="P36" s="76">
        <f t="shared" si="10"/>
        <v>187</v>
      </c>
      <c r="Q36" s="76">
        <f t="shared" si="10"/>
        <v>189</v>
      </c>
      <c r="R36" s="76">
        <f t="shared" si="10"/>
        <v>160</v>
      </c>
      <c r="S36" s="76">
        <f t="shared" si="10"/>
        <v>184</v>
      </c>
      <c r="T36" s="76">
        <f t="shared" si="10"/>
        <v>120</v>
      </c>
      <c r="U36" s="76">
        <f t="shared" si="10"/>
        <v>45</v>
      </c>
    </row>
    <row r="37" spans="1:21" ht="24.95" customHeight="1" x14ac:dyDescent="0.25">
      <c r="A37" s="70" t="s">
        <v>91</v>
      </c>
      <c r="B37" s="70" t="s">
        <v>92</v>
      </c>
      <c r="C37" s="70">
        <v>4</v>
      </c>
      <c r="D37" s="70"/>
      <c r="E37" s="70"/>
      <c r="F37" s="70"/>
      <c r="G37" s="77"/>
      <c r="H37" s="68">
        <f>I37+J37</f>
        <v>114</v>
      </c>
      <c r="I37" s="68">
        <f>J37*0.5</f>
        <v>38</v>
      </c>
      <c r="J37" s="78">
        <f>SUM(N37:U37)</f>
        <v>76</v>
      </c>
      <c r="K37" s="79">
        <f>J37-L37</f>
        <v>26</v>
      </c>
      <c r="L37" s="79">
        <v>50</v>
      </c>
      <c r="M37" s="79"/>
      <c r="N37" s="79"/>
      <c r="O37" s="79"/>
      <c r="P37" s="79">
        <v>34</v>
      </c>
      <c r="Q37" s="79">
        <v>42</v>
      </c>
      <c r="R37" s="79"/>
      <c r="S37" s="79"/>
      <c r="T37" s="79"/>
      <c r="U37" s="79"/>
    </row>
    <row r="38" spans="1:21" ht="24.95" customHeight="1" x14ac:dyDescent="0.25">
      <c r="A38" s="70" t="s">
        <v>93</v>
      </c>
      <c r="B38" s="70" t="s">
        <v>94</v>
      </c>
      <c r="C38" s="70">
        <v>6</v>
      </c>
      <c r="D38" s="70"/>
      <c r="E38" s="70"/>
      <c r="F38" s="70"/>
      <c r="G38" s="77"/>
      <c r="H38" s="68">
        <f t="shared" ref="H38:H48" si="11">I38+J38</f>
        <v>168</v>
      </c>
      <c r="I38" s="68">
        <f t="shared" ref="I38:I48" si="12">J38*0.5</f>
        <v>56</v>
      </c>
      <c r="J38" s="78">
        <f t="shared" ref="J38:J48" si="13">SUM(N38:U38)</f>
        <v>112</v>
      </c>
      <c r="K38" s="79">
        <f t="shared" ref="K38:K47" si="14">J38-L38</f>
        <v>86</v>
      </c>
      <c r="L38" s="79">
        <v>26</v>
      </c>
      <c r="M38" s="79"/>
      <c r="N38" s="79"/>
      <c r="O38" s="79"/>
      <c r="P38" s="79"/>
      <c r="Q38" s="79"/>
      <c r="R38" s="79">
        <v>64</v>
      </c>
      <c r="S38" s="79">
        <v>48</v>
      </c>
      <c r="T38" s="79"/>
      <c r="U38" s="79"/>
    </row>
    <row r="39" spans="1:21" ht="33" customHeight="1" x14ac:dyDescent="0.25">
      <c r="A39" s="70" t="s">
        <v>95</v>
      </c>
      <c r="B39" s="51" t="s">
        <v>96</v>
      </c>
      <c r="C39" s="51"/>
      <c r="D39" s="51">
        <v>4</v>
      </c>
      <c r="E39" s="51"/>
      <c r="F39" s="51"/>
      <c r="G39" s="77"/>
      <c r="H39" s="68">
        <f t="shared" si="11"/>
        <v>63</v>
      </c>
      <c r="I39" s="68">
        <f t="shared" si="12"/>
        <v>21</v>
      </c>
      <c r="J39" s="78">
        <f t="shared" si="13"/>
        <v>42</v>
      </c>
      <c r="K39" s="79">
        <f t="shared" si="14"/>
        <v>14</v>
      </c>
      <c r="L39" s="79">
        <v>28</v>
      </c>
      <c r="M39" s="79"/>
      <c r="N39" s="79"/>
      <c r="O39" s="79"/>
      <c r="P39" s="79"/>
      <c r="Q39" s="79">
        <v>42</v>
      </c>
      <c r="R39" s="79"/>
      <c r="S39" s="79"/>
      <c r="T39" s="79"/>
      <c r="U39" s="79"/>
    </row>
    <row r="40" spans="1:21" ht="24.95" customHeight="1" x14ac:dyDescent="0.25">
      <c r="A40" s="70" t="s">
        <v>97</v>
      </c>
      <c r="B40" s="70" t="s">
        <v>98</v>
      </c>
      <c r="C40" s="70"/>
      <c r="D40" s="70">
        <v>6</v>
      </c>
      <c r="E40" s="70"/>
      <c r="F40" s="70"/>
      <c r="G40" s="77"/>
      <c r="H40" s="68">
        <f t="shared" si="11"/>
        <v>99</v>
      </c>
      <c r="I40" s="68">
        <f t="shared" si="12"/>
        <v>33</v>
      </c>
      <c r="J40" s="78">
        <f t="shared" si="13"/>
        <v>66</v>
      </c>
      <c r="K40" s="79">
        <f t="shared" si="14"/>
        <v>46</v>
      </c>
      <c r="L40" s="79">
        <v>20</v>
      </c>
      <c r="M40" s="79"/>
      <c r="N40" s="79"/>
      <c r="O40" s="79"/>
      <c r="P40" s="79"/>
      <c r="Q40" s="79"/>
      <c r="R40" s="79">
        <v>32</v>
      </c>
      <c r="S40" s="79">
        <v>34</v>
      </c>
      <c r="T40" s="79"/>
      <c r="U40" s="79"/>
    </row>
    <row r="41" spans="1:21" ht="24.95" customHeight="1" x14ac:dyDescent="0.25">
      <c r="A41" s="70" t="s">
        <v>99</v>
      </c>
      <c r="B41" s="51" t="s">
        <v>100</v>
      </c>
      <c r="C41" s="51">
        <v>6</v>
      </c>
      <c r="D41" s="51"/>
      <c r="E41" s="51"/>
      <c r="F41" s="51"/>
      <c r="G41" s="77"/>
      <c r="H41" s="68">
        <f t="shared" si="11"/>
        <v>150</v>
      </c>
      <c r="I41" s="68">
        <f t="shared" si="12"/>
        <v>50</v>
      </c>
      <c r="J41" s="78">
        <f t="shared" si="13"/>
        <v>100</v>
      </c>
      <c r="K41" s="79">
        <f t="shared" si="14"/>
        <v>74</v>
      </c>
      <c r="L41" s="79">
        <v>26</v>
      </c>
      <c r="M41" s="79"/>
      <c r="N41" s="79"/>
      <c r="O41" s="79"/>
      <c r="P41" s="79"/>
      <c r="Q41" s="79"/>
      <c r="R41" s="79">
        <v>32</v>
      </c>
      <c r="S41" s="79">
        <v>68</v>
      </c>
      <c r="T41" s="79"/>
      <c r="U41" s="79"/>
    </row>
    <row r="42" spans="1:21" ht="24.95" customHeight="1" x14ac:dyDescent="0.25">
      <c r="A42" s="70" t="s">
        <v>101</v>
      </c>
      <c r="B42" s="51" t="s">
        <v>102</v>
      </c>
      <c r="C42" s="51">
        <v>4</v>
      </c>
      <c r="D42" s="51"/>
      <c r="E42" s="51"/>
      <c r="F42" s="51"/>
      <c r="G42" s="77"/>
      <c r="H42" s="68">
        <f t="shared" si="11"/>
        <v>114</v>
      </c>
      <c r="I42" s="68">
        <f t="shared" si="12"/>
        <v>38</v>
      </c>
      <c r="J42" s="78">
        <f t="shared" si="13"/>
        <v>76</v>
      </c>
      <c r="K42" s="79">
        <f t="shared" si="14"/>
        <v>30</v>
      </c>
      <c r="L42" s="79">
        <v>46</v>
      </c>
      <c r="M42" s="79"/>
      <c r="N42" s="79"/>
      <c r="O42" s="79"/>
      <c r="P42" s="79">
        <v>34</v>
      </c>
      <c r="Q42" s="79">
        <v>42</v>
      </c>
      <c r="R42" s="79"/>
      <c r="S42" s="79"/>
      <c r="T42" s="79"/>
      <c r="U42" s="79"/>
    </row>
    <row r="43" spans="1:21" ht="24.95" customHeight="1" x14ac:dyDescent="0.25">
      <c r="A43" s="70" t="s">
        <v>103</v>
      </c>
      <c r="B43" s="51" t="s">
        <v>104</v>
      </c>
      <c r="C43" s="51">
        <v>4</v>
      </c>
      <c r="D43" s="51"/>
      <c r="E43" s="51"/>
      <c r="F43" s="51"/>
      <c r="G43" s="77"/>
      <c r="H43" s="68">
        <f t="shared" si="11"/>
        <v>171</v>
      </c>
      <c r="I43" s="68">
        <f t="shared" si="12"/>
        <v>57</v>
      </c>
      <c r="J43" s="78">
        <f t="shared" si="13"/>
        <v>114</v>
      </c>
      <c r="K43" s="79">
        <f t="shared" si="14"/>
        <v>72</v>
      </c>
      <c r="L43" s="79">
        <v>42</v>
      </c>
      <c r="M43" s="79"/>
      <c r="N43" s="79"/>
      <c r="O43" s="79"/>
      <c r="P43" s="79">
        <v>51</v>
      </c>
      <c r="Q43" s="79">
        <v>63</v>
      </c>
      <c r="R43" s="79"/>
      <c r="S43" s="79"/>
      <c r="T43" s="79"/>
      <c r="U43" s="79"/>
    </row>
    <row r="44" spans="1:21" ht="24.95" customHeight="1" x14ac:dyDescent="0.25">
      <c r="A44" s="70" t="s">
        <v>105</v>
      </c>
      <c r="B44" s="51" t="s">
        <v>106</v>
      </c>
      <c r="C44" s="51">
        <v>6</v>
      </c>
      <c r="D44" s="51"/>
      <c r="E44" s="51"/>
      <c r="F44" s="51"/>
      <c r="G44" s="77"/>
      <c r="H44" s="68">
        <f t="shared" si="11"/>
        <v>99</v>
      </c>
      <c r="I44" s="68">
        <f t="shared" si="12"/>
        <v>33</v>
      </c>
      <c r="J44" s="78">
        <f t="shared" si="13"/>
        <v>66</v>
      </c>
      <c r="K44" s="79">
        <f t="shared" si="14"/>
        <v>34</v>
      </c>
      <c r="L44" s="79">
        <v>32</v>
      </c>
      <c r="M44" s="79"/>
      <c r="N44" s="79"/>
      <c r="O44" s="79"/>
      <c r="P44" s="79"/>
      <c r="Q44" s="79"/>
      <c r="R44" s="79">
        <v>32</v>
      </c>
      <c r="S44" s="79">
        <v>34</v>
      </c>
      <c r="T44" s="79"/>
      <c r="U44" s="79"/>
    </row>
    <row r="45" spans="1:21" ht="24.95" customHeight="1" x14ac:dyDescent="0.25">
      <c r="A45" s="70" t="s">
        <v>107</v>
      </c>
      <c r="B45" s="51" t="s">
        <v>108</v>
      </c>
      <c r="C45" s="51">
        <v>7</v>
      </c>
      <c r="D45" s="51"/>
      <c r="E45" s="51"/>
      <c r="F45" s="51">
        <v>7</v>
      </c>
      <c r="G45" s="77"/>
      <c r="H45" s="68">
        <f t="shared" si="11"/>
        <v>90</v>
      </c>
      <c r="I45" s="68">
        <f t="shared" si="12"/>
        <v>30</v>
      </c>
      <c r="J45" s="78">
        <f t="shared" si="13"/>
        <v>60</v>
      </c>
      <c r="K45" s="79">
        <v>40</v>
      </c>
      <c r="L45" s="79">
        <v>10</v>
      </c>
      <c r="M45" s="79">
        <v>10</v>
      </c>
      <c r="N45" s="79"/>
      <c r="O45" s="79"/>
      <c r="P45" s="79"/>
      <c r="Q45" s="79"/>
      <c r="R45" s="79"/>
      <c r="S45" s="79"/>
      <c r="T45" s="79">
        <v>60</v>
      </c>
      <c r="U45" s="79"/>
    </row>
    <row r="46" spans="1:21" ht="24.95" customHeight="1" x14ac:dyDescent="0.25">
      <c r="A46" s="70" t="s">
        <v>109</v>
      </c>
      <c r="B46" s="51" t="s">
        <v>110</v>
      </c>
      <c r="C46" s="51"/>
      <c r="D46" s="51">
        <v>3</v>
      </c>
      <c r="E46" s="51"/>
      <c r="F46" s="51"/>
      <c r="G46" s="77"/>
      <c r="H46" s="68">
        <f t="shared" si="11"/>
        <v>102</v>
      </c>
      <c r="I46" s="68">
        <f t="shared" si="12"/>
        <v>34</v>
      </c>
      <c r="J46" s="78">
        <f t="shared" si="13"/>
        <v>68</v>
      </c>
      <c r="K46" s="79">
        <f t="shared" si="14"/>
        <v>56</v>
      </c>
      <c r="L46" s="79">
        <v>12</v>
      </c>
      <c r="M46" s="79"/>
      <c r="N46" s="79"/>
      <c r="O46" s="79"/>
      <c r="P46" s="79">
        <v>68</v>
      </c>
      <c r="Q46" s="79"/>
      <c r="R46" s="79"/>
      <c r="S46" s="79"/>
      <c r="T46" s="79"/>
      <c r="U46" s="79"/>
    </row>
    <row r="47" spans="1:21" ht="24.95" customHeight="1" x14ac:dyDescent="0.25">
      <c r="A47" s="70" t="s">
        <v>111</v>
      </c>
      <c r="B47" s="51" t="s">
        <v>112</v>
      </c>
      <c r="C47" s="51"/>
      <c r="D47" s="51">
        <v>8</v>
      </c>
      <c r="E47" s="51"/>
      <c r="F47" s="51"/>
      <c r="G47" s="77"/>
      <c r="H47" s="68">
        <f t="shared" si="11"/>
        <v>99</v>
      </c>
      <c r="I47" s="68">
        <f t="shared" si="12"/>
        <v>33</v>
      </c>
      <c r="J47" s="78">
        <f t="shared" si="13"/>
        <v>66</v>
      </c>
      <c r="K47" s="79">
        <f t="shared" si="14"/>
        <v>24</v>
      </c>
      <c r="L47" s="79">
        <v>42</v>
      </c>
      <c r="M47" s="79"/>
      <c r="N47" s="79"/>
      <c r="O47" s="79"/>
      <c r="P47" s="79"/>
      <c r="Q47" s="79"/>
      <c r="R47" s="79"/>
      <c r="S47" s="79"/>
      <c r="T47" s="79">
        <v>30</v>
      </c>
      <c r="U47" s="79">
        <v>36</v>
      </c>
    </row>
    <row r="48" spans="1:21" ht="24.95" customHeight="1" x14ac:dyDescent="0.25">
      <c r="A48" s="70" t="s">
        <v>113</v>
      </c>
      <c r="B48" s="51" t="s">
        <v>114</v>
      </c>
      <c r="C48" s="51">
        <v>8</v>
      </c>
      <c r="D48" s="51"/>
      <c r="E48" s="51"/>
      <c r="F48" s="51"/>
      <c r="G48" s="77"/>
      <c r="H48" s="68">
        <f t="shared" si="11"/>
        <v>58.5</v>
      </c>
      <c r="I48" s="68">
        <f t="shared" si="12"/>
        <v>19.5</v>
      </c>
      <c r="J48" s="78">
        <f t="shared" si="13"/>
        <v>39</v>
      </c>
      <c r="K48" s="79">
        <v>20</v>
      </c>
      <c r="L48" s="79">
        <v>19</v>
      </c>
      <c r="M48" s="79"/>
      <c r="N48" s="79"/>
      <c r="O48" s="79"/>
      <c r="P48" s="79"/>
      <c r="Q48" s="79"/>
      <c r="R48" s="79"/>
      <c r="S48" s="79"/>
      <c r="T48" s="79">
        <v>30</v>
      </c>
      <c r="U48" s="79">
        <v>9</v>
      </c>
    </row>
    <row r="49" spans="1:21" ht="24.95" customHeight="1" x14ac:dyDescent="0.25">
      <c r="A49" s="80" t="s">
        <v>115</v>
      </c>
      <c r="B49" s="81" t="s">
        <v>116</v>
      </c>
      <c r="C49" s="81">
        <f>C50+C56+C75</f>
        <v>4</v>
      </c>
      <c r="D49" s="81">
        <f>D50+D56+D75</f>
        <v>14</v>
      </c>
      <c r="E49" s="81">
        <f>E50+E56+E75</f>
        <v>1</v>
      </c>
      <c r="F49" s="81">
        <f>F50+F56+F75</f>
        <v>2</v>
      </c>
      <c r="G49" s="81">
        <f>G50+G56+G75</f>
        <v>12</v>
      </c>
      <c r="H49" s="73">
        <f>H50+H56+H75+H79</f>
        <v>3425</v>
      </c>
      <c r="I49" s="73">
        <f>I50+I56+I75+I79</f>
        <v>931</v>
      </c>
      <c r="J49" s="73">
        <f t="shared" ref="J49:U49" si="15">J50+J56+J75</f>
        <v>2494</v>
      </c>
      <c r="K49" s="73">
        <f t="shared" si="15"/>
        <v>980</v>
      </c>
      <c r="L49" s="73">
        <f t="shared" si="15"/>
        <v>963</v>
      </c>
      <c r="M49" s="73">
        <f t="shared" si="15"/>
        <v>47</v>
      </c>
      <c r="N49" s="73">
        <f t="shared" si="15"/>
        <v>68</v>
      </c>
      <c r="O49" s="73">
        <f t="shared" si="15"/>
        <v>40</v>
      </c>
      <c r="P49" s="73">
        <f t="shared" si="15"/>
        <v>238</v>
      </c>
      <c r="Q49" s="73">
        <f t="shared" si="15"/>
        <v>393</v>
      </c>
      <c r="R49" s="73">
        <f t="shared" si="15"/>
        <v>356</v>
      </c>
      <c r="S49" s="73">
        <f t="shared" si="15"/>
        <v>595</v>
      </c>
      <c r="T49" s="73">
        <f t="shared" si="15"/>
        <v>381</v>
      </c>
      <c r="U49" s="73">
        <f t="shared" si="15"/>
        <v>423</v>
      </c>
    </row>
    <row r="50" spans="1:21" ht="24.95" customHeight="1" x14ac:dyDescent="0.25">
      <c r="A50" s="82" t="s">
        <v>117</v>
      </c>
      <c r="B50" s="83" t="s">
        <v>118</v>
      </c>
      <c r="C50" s="83">
        <v>2</v>
      </c>
      <c r="D50" s="83">
        <v>8</v>
      </c>
      <c r="E50" s="83"/>
      <c r="F50" s="83">
        <v>1</v>
      </c>
      <c r="G50" s="84"/>
      <c r="H50" s="84">
        <f>SUM(H51:H54)</f>
        <v>1541</v>
      </c>
      <c r="I50" s="84">
        <f t="shared" ref="I50:U50" si="16">SUM(I51:I54)</f>
        <v>415</v>
      </c>
      <c r="J50" s="84">
        <f t="shared" si="16"/>
        <v>1126</v>
      </c>
      <c r="K50" s="84">
        <f t="shared" si="16"/>
        <v>535</v>
      </c>
      <c r="L50" s="84">
        <f t="shared" si="16"/>
        <v>339</v>
      </c>
      <c r="M50" s="84">
        <f t="shared" si="16"/>
        <v>36</v>
      </c>
      <c r="N50" s="84">
        <f t="shared" si="16"/>
        <v>68</v>
      </c>
      <c r="O50" s="84">
        <f t="shared" si="16"/>
        <v>40</v>
      </c>
      <c r="P50" s="84">
        <f t="shared" si="16"/>
        <v>102</v>
      </c>
      <c r="Q50" s="84">
        <f t="shared" si="16"/>
        <v>189</v>
      </c>
      <c r="R50" s="84">
        <f t="shared" si="16"/>
        <v>164</v>
      </c>
      <c r="S50" s="84">
        <f t="shared" si="16"/>
        <v>227</v>
      </c>
      <c r="T50" s="84">
        <f t="shared" si="16"/>
        <v>120</v>
      </c>
      <c r="U50" s="84">
        <f t="shared" si="16"/>
        <v>216</v>
      </c>
    </row>
    <row r="51" spans="1:21" ht="74.25" customHeight="1" x14ac:dyDescent="0.25">
      <c r="A51" s="85" t="s">
        <v>119</v>
      </c>
      <c r="B51" s="51" t="s">
        <v>120</v>
      </c>
      <c r="C51" s="51"/>
      <c r="D51" s="51" t="s">
        <v>121</v>
      </c>
      <c r="E51" s="51"/>
      <c r="F51" s="51"/>
      <c r="G51" s="86"/>
      <c r="H51" s="79">
        <f>I51+J51</f>
        <v>603</v>
      </c>
      <c r="I51" s="79">
        <v>165</v>
      </c>
      <c r="J51" s="78">
        <f>SUM(N51:U51)</f>
        <v>438</v>
      </c>
      <c r="K51" s="79">
        <f>J51-L51-M51</f>
        <v>312</v>
      </c>
      <c r="L51" s="79">
        <v>126</v>
      </c>
      <c r="M51" s="79"/>
      <c r="N51" s="68">
        <v>34</v>
      </c>
      <c r="O51" s="68">
        <v>22</v>
      </c>
      <c r="P51" s="68">
        <v>51</v>
      </c>
      <c r="Q51" s="68">
        <v>94</v>
      </c>
      <c r="R51" s="32">
        <v>64</v>
      </c>
      <c r="S51" s="32">
        <v>59</v>
      </c>
      <c r="T51" s="32">
        <v>60</v>
      </c>
      <c r="U51" s="79">
        <v>54</v>
      </c>
    </row>
    <row r="52" spans="1:21" ht="30.75" customHeight="1" x14ac:dyDescent="0.25">
      <c r="A52" s="85" t="s">
        <v>122</v>
      </c>
      <c r="B52" s="51" t="s">
        <v>123</v>
      </c>
      <c r="C52" s="51">
        <v>8</v>
      </c>
      <c r="D52" s="51">
        <v>4.5999999999999996</v>
      </c>
      <c r="E52" s="51"/>
      <c r="F52" s="51">
        <v>8</v>
      </c>
      <c r="G52" s="86"/>
      <c r="H52" s="79">
        <f>I52+J52</f>
        <v>722</v>
      </c>
      <c r="I52" s="79">
        <v>250</v>
      </c>
      <c r="J52" s="78">
        <f>SUM(N52:U52)</f>
        <v>472</v>
      </c>
      <c r="K52" s="79">
        <f>J52-L52-M52</f>
        <v>223</v>
      </c>
      <c r="L52" s="79">
        <v>213</v>
      </c>
      <c r="M52" s="79">
        <v>36</v>
      </c>
      <c r="N52" s="68">
        <v>34</v>
      </c>
      <c r="O52" s="68">
        <v>18</v>
      </c>
      <c r="P52" s="68">
        <v>51</v>
      </c>
      <c r="Q52" s="68">
        <v>95</v>
      </c>
      <c r="R52" s="32">
        <v>64</v>
      </c>
      <c r="S52" s="32">
        <v>60</v>
      </c>
      <c r="T52" s="32">
        <v>60</v>
      </c>
      <c r="U52" s="79">
        <v>90</v>
      </c>
    </row>
    <row r="53" spans="1:21" ht="24.95" customHeight="1" x14ac:dyDescent="0.25">
      <c r="A53" s="85" t="s">
        <v>124</v>
      </c>
      <c r="B53" s="51" t="s">
        <v>125</v>
      </c>
      <c r="C53" s="51"/>
      <c r="D53" s="51">
        <v>5</v>
      </c>
      <c r="E53" s="51"/>
      <c r="F53" s="51"/>
      <c r="G53" s="87"/>
      <c r="H53" s="79">
        <f>I53+J53</f>
        <v>36</v>
      </c>
      <c r="I53" s="79"/>
      <c r="J53" s="78">
        <f>SUM(N53:U53)</f>
        <v>36</v>
      </c>
      <c r="K53" s="68"/>
      <c r="L53" s="68"/>
      <c r="M53" s="68"/>
      <c r="N53" s="68"/>
      <c r="O53" s="68"/>
      <c r="P53" s="68"/>
      <c r="Q53" s="68"/>
      <c r="R53" s="32">
        <v>36</v>
      </c>
      <c r="S53" s="32"/>
      <c r="T53" s="32"/>
      <c r="U53" s="88"/>
    </row>
    <row r="54" spans="1:21" ht="31.5" customHeight="1" x14ac:dyDescent="0.25">
      <c r="A54" s="85" t="s">
        <v>126</v>
      </c>
      <c r="B54" s="51" t="s">
        <v>127</v>
      </c>
      <c r="C54" s="51"/>
      <c r="D54" s="51">
        <v>6.8</v>
      </c>
      <c r="E54" s="51"/>
      <c r="F54" s="51"/>
      <c r="G54" s="87"/>
      <c r="H54" s="79">
        <f>I54+J54</f>
        <v>180</v>
      </c>
      <c r="I54" s="79"/>
      <c r="J54" s="78">
        <f>SUM(N54:U54)</f>
        <v>180</v>
      </c>
      <c r="K54" s="68"/>
      <c r="L54" s="68"/>
      <c r="M54" s="68"/>
      <c r="N54" s="68"/>
      <c r="O54" s="68"/>
      <c r="P54" s="68"/>
      <c r="Q54" s="68"/>
      <c r="R54" s="68"/>
      <c r="S54" s="88">
        <v>108</v>
      </c>
      <c r="T54" s="32"/>
      <c r="U54" s="79">
        <v>72</v>
      </c>
    </row>
    <row r="55" spans="1:21" ht="24.95" customHeight="1" x14ac:dyDescent="0.25">
      <c r="A55" s="85"/>
      <c r="B55" s="51" t="s">
        <v>128</v>
      </c>
      <c r="C55" s="51">
        <v>1</v>
      </c>
      <c r="D55" s="51"/>
      <c r="E55" s="51"/>
      <c r="F55" s="51"/>
      <c r="G55" s="87"/>
      <c r="H55" s="79"/>
      <c r="I55" s="79"/>
      <c r="J55" s="78"/>
      <c r="K55" s="68"/>
      <c r="L55" s="68"/>
      <c r="M55" s="68"/>
      <c r="N55" s="68"/>
      <c r="O55" s="68"/>
      <c r="P55" s="68"/>
      <c r="Q55" s="68"/>
      <c r="R55" s="68"/>
      <c r="S55" s="88"/>
      <c r="T55" s="32"/>
      <c r="U55" s="79"/>
    </row>
    <row r="56" spans="1:21" ht="24.95" customHeight="1" x14ac:dyDescent="0.25">
      <c r="A56" s="82" t="s">
        <v>129</v>
      </c>
      <c r="B56" s="83" t="s">
        <v>130</v>
      </c>
      <c r="C56" s="83">
        <v>1</v>
      </c>
      <c r="D56" s="83">
        <v>4</v>
      </c>
      <c r="E56" s="83">
        <v>1</v>
      </c>
      <c r="F56" s="83"/>
      <c r="G56" s="89">
        <v>12</v>
      </c>
      <c r="H56" s="84">
        <f>SUM(H58:H73)</f>
        <v>1618</v>
      </c>
      <c r="I56" s="90">
        <f>I58+I59+I60+I61+I62+I63+I64+I65+I66+I67+I68+I69+I70+I71+I72+I73</f>
        <v>443</v>
      </c>
      <c r="J56" s="91">
        <f>J58+J59+J60+J61+J62+J63+J64+J65+J66+J67+J68+J69+J70+J71+J72+J73</f>
        <v>1175</v>
      </c>
      <c r="K56" s="84">
        <f>K58+K59+K60+K61+K62+K63+K64+K65+K66+K67+K68+K69+K70+K71+K72+K73</f>
        <v>377</v>
      </c>
      <c r="L56" s="84">
        <f t="shared" ref="L56:U56" si="17">L58+L59+L60+L61+L62+L63+L64+L65+L66+L67+L68+L69+L70+L71+L72+L73</f>
        <v>546</v>
      </c>
      <c r="M56" s="84">
        <f t="shared" si="17"/>
        <v>0</v>
      </c>
      <c r="N56" s="84">
        <f t="shared" si="17"/>
        <v>0</v>
      </c>
      <c r="O56" s="84">
        <f t="shared" si="17"/>
        <v>0</v>
      </c>
      <c r="P56" s="84">
        <f t="shared" si="17"/>
        <v>136</v>
      </c>
      <c r="Q56" s="84">
        <f t="shared" si="17"/>
        <v>204</v>
      </c>
      <c r="R56" s="84">
        <f t="shared" si="17"/>
        <v>160</v>
      </c>
      <c r="S56" s="84">
        <f t="shared" si="17"/>
        <v>334</v>
      </c>
      <c r="T56" s="84">
        <f t="shared" si="17"/>
        <v>201</v>
      </c>
      <c r="U56" s="84">
        <f t="shared" si="17"/>
        <v>140</v>
      </c>
    </row>
    <row r="57" spans="1:21" ht="164.25" customHeight="1" x14ac:dyDescent="0.25">
      <c r="A57" s="92" t="s">
        <v>131</v>
      </c>
      <c r="B57" s="93" t="s">
        <v>132</v>
      </c>
      <c r="C57" s="94"/>
      <c r="D57" s="94">
        <v>8</v>
      </c>
      <c r="E57" s="94"/>
      <c r="F57" s="94"/>
      <c r="G57" s="95"/>
      <c r="H57" s="95">
        <f>SUM(H58:H69)</f>
        <v>1096</v>
      </c>
      <c r="I57" s="95">
        <f>SUM(I58:I69)</f>
        <v>349</v>
      </c>
      <c r="J57" s="95">
        <f>SUM(J58:J69)</f>
        <v>747</v>
      </c>
      <c r="K57" s="95">
        <f t="shared" ref="K57:U57" si="18">SUM(K58:K69)</f>
        <v>259</v>
      </c>
      <c r="L57" s="95">
        <f t="shared" si="18"/>
        <v>488</v>
      </c>
      <c r="M57" s="95">
        <f t="shared" si="18"/>
        <v>0</v>
      </c>
      <c r="N57" s="95">
        <f t="shared" si="18"/>
        <v>0</v>
      </c>
      <c r="O57" s="95">
        <f t="shared" si="18"/>
        <v>0</v>
      </c>
      <c r="P57" s="95">
        <f t="shared" si="18"/>
        <v>136</v>
      </c>
      <c r="Q57" s="95">
        <f t="shared" si="18"/>
        <v>168</v>
      </c>
      <c r="R57" s="95">
        <f t="shared" si="18"/>
        <v>140</v>
      </c>
      <c r="S57" s="95">
        <f t="shared" si="18"/>
        <v>156</v>
      </c>
      <c r="T57" s="95">
        <f t="shared" si="18"/>
        <v>75</v>
      </c>
      <c r="U57" s="95">
        <f t="shared" si="18"/>
        <v>72</v>
      </c>
    </row>
    <row r="58" spans="1:21" ht="69.95" customHeight="1" x14ac:dyDescent="0.25">
      <c r="A58" s="85" t="s">
        <v>133</v>
      </c>
      <c r="B58" s="51" t="s">
        <v>134</v>
      </c>
      <c r="C58" s="51"/>
      <c r="D58" s="51"/>
      <c r="E58" s="51"/>
      <c r="F58" s="51"/>
      <c r="G58" s="87" t="s">
        <v>135</v>
      </c>
      <c r="H58" s="68">
        <f>I58+J58</f>
        <v>82</v>
      </c>
      <c r="I58" s="68">
        <v>27</v>
      </c>
      <c r="J58" s="30">
        <f>SUM(N58:U58)</f>
        <v>55</v>
      </c>
      <c r="K58" s="32">
        <f>J58-L58</f>
        <v>23</v>
      </c>
      <c r="L58" s="32">
        <v>32</v>
      </c>
      <c r="M58" s="33"/>
      <c r="N58" s="32"/>
      <c r="O58" s="32"/>
      <c r="P58" s="32">
        <v>34</v>
      </c>
      <c r="Q58" s="32">
        <v>21</v>
      </c>
      <c r="R58" s="32"/>
      <c r="S58" s="32"/>
      <c r="T58" s="32"/>
      <c r="U58" s="32"/>
    </row>
    <row r="59" spans="1:21" ht="69.95" customHeight="1" x14ac:dyDescent="0.25">
      <c r="A59" s="85" t="s">
        <v>136</v>
      </c>
      <c r="B59" s="37" t="s">
        <v>137</v>
      </c>
      <c r="C59" s="37"/>
      <c r="D59" s="37"/>
      <c r="E59" s="37"/>
      <c r="F59" s="37"/>
      <c r="G59" s="87" t="s">
        <v>138</v>
      </c>
      <c r="H59" s="68">
        <f t="shared" ref="H59:H69" si="19">I59+J59</f>
        <v>58</v>
      </c>
      <c r="I59" s="68">
        <v>19</v>
      </c>
      <c r="J59" s="30">
        <f t="shared" ref="J59:J69" si="20">SUM(N59:U59)</f>
        <v>39</v>
      </c>
      <c r="K59" s="32">
        <f t="shared" ref="K59:K69" si="21">J59-L59</f>
        <v>12</v>
      </c>
      <c r="L59" s="32">
        <v>27</v>
      </c>
      <c r="M59" s="33"/>
      <c r="N59" s="32"/>
      <c r="O59" s="32"/>
      <c r="P59" s="32"/>
      <c r="Q59" s="32">
        <v>18</v>
      </c>
      <c r="R59" s="32">
        <v>21</v>
      </c>
      <c r="S59" s="32"/>
      <c r="T59" s="32"/>
      <c r="U59" s="32"/>
    </row>
    <row r="60" spans="1:21" ht="69.95" customHeight="1" x14ac:dyDescent="0.25">
      <c r="A60" s="85" t="s">
        <v>139</v>
      </c>
      <c r="B60" s="37" t="s">
        <v>140</v>
      </c>
      <c r="C60" s="37"/>
      <c r="D60" s="37"/>
      <c r="E60" s="37"/>
      <c r="F60" s="37"/>
      <c r="G60" s="87" t="s">
        <v>141</v>
      </c>
      <c r="H60" s="68">
        <f t="shared" si="19"/>
        <v>60</v>
      </c>
      <c r="I60" s="68">
        <v>12</v>
      </c>
      <c r="J60" s="30">
        <f t="shared" si="20"/>
        <v>48</v>
      </c>
      <c r="K60" s="32">
        <f t="shared" si="21"/>
        <v>20</v>
      </c>
      <c r="L60" s="32">
        <v>28</v>
      </c>
      <c r="M60" s="33"/>
      <c r="N60" s="32"/>
      <c r="O60" s="32"/>
      <c r="P60" s="32"/>
      <c r="Q60" s="32">
        <v>20</v>
      </c>
      <c r="R60" s="32"/>
      <c r="S60" s="32">
        <v>28</v>
      </c>
      <c r="T60" s="32"/>
      <c r="U60" s="32"/>
    </row>
    <row r="61" spans="1:21" ht="69.95" customHeight="1" x14ac:dyDescent="0.25">
      <c r="A61" s="85" t="s">
        <v>142</v>
      </c>
      <c r="B61" s="37" t="s">
        <v>143</v>
      </c>
      <c r="C61" s="37"/>
      <c r="D61" s="37"/>
      <c r="E61" s="37"/>
      <c r="F61" s="37"/>
      <c r="G61" s="87" t="s">
        <v>138</v>
      </c>
      <c r="H61" s="68">
        <f t="shared" si="19"/>
        <v>60</v>
      </c>
      <c r="I61" s="68">
        <v>12</v>
      </c>
      <c r="J61" s="30">
        <f t="shared" si="20"/>
        <v>48</v>
      </c>
      <c r="K61" s="32">
        <f t="shared" si="21"/>
        <v>12</v>
      </c>
      <c r="L61" s="32">
        <v>36</v>
      </c>
      <c r="M61" s="33"/>
      <c r="N61" s="32"/>
      <c r="O61" s="32"/>
      <c r="P61" s="32">
        <v>22</v>
      </c>
      <c r="Q61" s="32"/>
      <c r="R61" s="32">
        <v>26</v>
      </c>
      <c r="S61" s="32"/>
      <c r="T61" s="32"/>
      <c r="U61" s="32"/>
    </row>
    <row r="62" spans="1:21" ht="69.95" customHeight="1" x14ac:dyDescent="0.25">
      <c r="A62" s="85" t="s">
        <v>144</v>
      </c>
      <c r="B62" s="37" t="s">
        <v>145</v>
      </c>
      <c r="C62" s="37"/>
      <c r="D62" s="37"/>
      <c r="E62" s="37"/>
      <c r="F62" s="37"/>
      <c r="G62" s="87" t="s">
        <v>141</v>
      </c>
      <c r="H62" s="68">
        <f t="shared" si="19"/>
        <v>121</v>
      </c>
      <c r="I62" s="68">
        <v>41</v>
      </c>
      <c r="J62" s="30">
        <f t="shared" si="20"/>
        <v>80</v>
      </c>
      <c r="K62" s="32">
        <f t="shared" si="21"/>
        <v>8</v>
      </c>
      <c r="L62" s="32">
        <v>72</v>
      </c>
      <c r="M62" s="33"/>
      <c r="N62" s="32"/>
      <c r="O62" s="32"/>
      <c r="P62" s="32"/>
      <c r="Q62" s="32">
        <v>40</v>
      </c>
      <c r="R62" s="32"/>
      <c r="S62" s="32">
        <v>40</v>
      </c>
      <c r="T62" s="32"/>
      <c r="U62" s="32"/>
    </row>
    <row r="63" spans="1:21" ht="69.95" customHeight="1" x14ac:dyDescent="0.25">
      <c r="A63" s="85" t="s">
        <v>146</v>
      </c>
      <c r="B63" s="37" t="s">
        <v>147</v>
      </c>
      <c r="C63" s="37"/>
      <c r="D63" s="37"/>
      <c r="E63" s="37"/>
      <c r="F63" s="37"/>
      <c r="G63" s="87" t="s">
        <v>148</v>
      </c>
      <c r="H63" s="68">
        <f t="shared" si="19"/>
        <v>80</v>
      </c>
      <c r="I63" s="68">
        <v>26</v>
      </c>
      <c r="J63" s="30">
        <f t="shared" si="20"/>
        <v>54</v>
      </c>
      <c r="K63" s="32">
        <f t="shared" si="21"/>
        <v>21</v>
      </c>
      <c r="L63" s="32">
        <v>33</v>
      </c>
      <c r="M63" s="33"/>
      <c r="N63" s="32"/>
      <c r="O63" s="32"/>
      <c r="P63" s="32"/>
      <c r="Q63" s="32"/>
      <c r="R63" s="32"/>
      <c r="S63" s="32"/>
      <c r="T63" s="32">
        <v>34</v>
      </c>
      <c r="U63" s="32">
        <v>20</v>
      </c>
    </row>
    <row r="64" spans="1:21" ht="69.95" customHeight="1" x14ac:dyDescent="0.25">
      <c r="A64" s="85" t="s">
        <v>149</v>
      </c>
      <c r="B64" s="37" t="s">
        <v>150</v>
      </c>
      <c r="C64" s="37"/>
      <c r="D64" s="37"/>
      <c r="E64" s="37"/>
      <c r="F64" s="37"/>
      <c r="G64" s="87" t="s">
        <v>141</v>
      </c>
      <c r="H64" s="68">
        <f t="shared" si="19"/>
        <v>122</v>
      </c>
      <c r="I64" s="68">
        <v>42</v>
      </c>
      <c r="J64" s="30">
        <f t="shared" si="20"/>
        <v>80</v>
      </c>
      <c r="K64" s="32">
        <f t="shared" si="21"/>
        <v>28</v>
      </c>
      <c r="L64" s="32">
        <v>52</v>
      </c>
      <c r="M64" s="33"/>
      <c r="N64" s="32"/>
      <c r="O64" s="32"/>
      <c r="P64" s="32"/>
      <c r="Q64" s="32">
        <v>40</v>
      </c>
      <c r="R64" s="32"/>
      <c r="S64" s="32">
        <v>40</v>
      </c>
      <c r="T64" s="32"/>
      <c r="U64" s="32"/>
    </row>
    <row r="65" spans="1:21" ht="69.95" customHeight="1" x14ac:dyDescent="0.25">
      <c r="A65" s="85" t="s">
        <v>151</v>
      </c>
      <c r="B65" s="37" t="s">
        <v>152</v>
      </c>
      <c r="C65" s="37"/>
      <c r="D65" s="37"/>
      <c r="E65" s="37"/>
      <c r="F65" s="37"/>
      <c r="G65" s="87" t="s">
        <v>138</v>
      </c>
      <c r="H65" s="68">
        <f t="shared" si="19"/>
        <v>128</v>
      </c>
      <c r="I65" s="68">
        <v>42</v>
      </c>
      <c r="J65" s="30">
        <f t="shared" si="20"/>
        <v>86</v>
      </c>
      <c r="K65" s="32">
        <f t="shared" si="21"/>
        <v>40</v>
      </c>
      <c r="L65" s="32">
        <v>46</v>
      </c>
      <c r="M65" s="33"/>
      <c r="N65" s="32"/>
      <c r="O65" s="32"/>
      <c r="P65" s="32">
        <v>42</v>
      </c>
      <c r="Q65" s="32"/>
      <c r="R65" s="32">
        <v>44</v>
      </c>
      <c r="S65" s="32"/>
      <c r="T65" s="32"/>
      <c r="U65" s="32"/>
    </row>
    <row r="66" spans="1:21" ht="69.95" customHeight="1" x14ac:dyDescent="0.25">
      <c r="A66" s="85" t="s">
        <v>153</v>
      </c>
      <c r="B66" s="37" t="s">
        <v>154</v>
      </c>
      <c r="C66" s="37"/>
      <c r="D66" s="37"/>
      <c r="E66" s="37"/>
      <c r="F66" s="37"/>
      <c r="G66" s="87" t="s">
        <v>148</v>
      </c>
      <c r="H66" s="68">
        <f t="shared" si="19"/>
        <v>153</v>
      </c>
      <c r="I66" s="68">
        <v>50</v>
      </c>
      <c r="J66" s="30">
        <f t="shared" si="20"/>
        <v>103</v>
      </c>
      <c r="K66" s="32">
        <f t="shared" si="21"/>
        <v>58</v>
      </c>
      <c r="L66" s="32">
        <v>45</v>
      </c>
      <c r="M66" s="33"/>
      <c r="N66" s="32"/>
      <c r="O66" s="32"/>
      <c r="P66" s="32"/>
      <c r="Q66" s="32"/>
      <c r="R66" s="32"/>
      <c r="S66" s="32">
        <v>48</v>
      </c>
      <c r="T66" s="32">
        <v>19</v>
      </c>
      <c r="U66" s="32">
        <v>36</v>
      </c>
    </row>
    <row r="67" spans="1:21" ht="69.95" customHeight="1" x14ac:dyDescent="0.25">
      <c r="A67" s="85" t="s">
        <v>155</v>
      </c>
      <c r="B67" s="37" t="s">
        <v>156</v>
      </c>
      <c r="C67" s="37"/>
      <c r="D67" s="37"/>
      <c r="E67" s="37"/>
      <c r="F67" s="37"/>
      <c r="G67" s="87" t="s">
        <v>138</v>
      </c>
      <c r="H67" s="68">
        <f t="shared" si="19"/>
        <v>77</v>
      </c>
      <c r="I67" s="68">
        <v>25</v>
      </c>
      <c r="J67" s="30">
        <f t="shared" si="20"/>
        <v>52</v>
      </c>
      <c r="K67" s="32">
        <f t="shared" si="21"/>
        <v>12</v>
      </c>
      <c r="L67" s="32">
        <v>40</v>
      </c>
      <c r="M67" s="33"/>
      <c r="N67" s="32"/>
      <c r="O67" s="32"/>
      <c r="P67" s="32">
        <v>26</v>
      </c>
      <c r="Q67" s="32"/>
      <c r="R67" s="32">
        <v>26</v>
      </c>
      <c r="S67" s="32"/>
      <c r="T67" s="32"/>
      <c r="U67" s="32"/>
    </row>
    <row r="68" spans="1:21" ht="69.95" customHeight="1" x14ac:dyDescent="0.25">
      <c r="A68" s="85" t="s">
        <v>157</v>
      </c>
      <c r="B68" s="37" t="s">
        <v>158</v>
      </c>
      <c r="C68" s="37"/>
      <c r="D68" s="37"/>
      <c r="E68" s="37"/>
      <c r="F68" s="37"/>
      <c r="G68" s="87" t="s">
        <v>138</v>
      </c>
      <c r="H68" s="68">
        <f t="shared" si="19"/>
        <v>96</v>
      </c>
      <c r="I68" s="68">
        <v>32</v>
      </c>
      <c r="J68" s="30">
        <f t="shared" si="20"/>
        <v>64</v>
      </c>
      <c r="K68" s="32">
        <f t="shared" si="21"/>
        <v>15</v>
      </c>
      <c r="L68" s="32">
        <v>49</v>
      </c>
      <c r="M68" s="33"/>
      <c r="N68" s="32"/>
      <c r="O68" s="32"/>
      <c r="P68" s="32">
        <v>12</v>
      </c>
      <c r="Q68" s="32">
        <v>29</v>
      </c>
      <c r="R68" s="32">
        <v>23</v>
      </c>
      <c r="S68" s="32"/>
      <c r="T68" s="32"/>
      <c r="U68" s="32"/>
    </row>
    <row r="69" spans="1:21" ht="69.95" customHeight="1" x14ac:dyDescent="0.25">
      <c r="A69" s="85" t="s">
        <v>159</v>
      </c>
      <c r="B69" s="37" t="s">
        <v>160</v>
      </c>
      <c r="C69" s="37"/>
      <c r="D69" s="37"/>
      <c r="E69" s="37"/>
      <c r="F69" s="37"/>
      <c r="G69" s="87" t="s">
        <v>148</v>
      </c>
      <c r="H69" s="68">
        <f t="shared" si="19"/>
        <v>59</v>
      </c>
      <c r="I69" s="68">
        <v>21</v>
      </c>
      <c r="J69" s="30">
        <f t="shared" si="20"/>
        <v>38</v>
      </c>
      <c r="K69" s="32">
        <f t="shared" si="21"/>
        <v>10</v>
      </c>
      <c r="L69" s="32">
        <v>28</v>
      </c>
      <c r="M69" s="33"/>
      <c r="N69" s="32"/>
      <c r="O69" s="32"/>
      <c r="P69" s="32"/>
      <c r="Q69" s="32"/>
      <c r="R69" s="32"/>
      <c r="S69" s="32"/>
      <c r="T69" s="32">
        <v>22</v>
      </c>
      <c r="U69" s="32">
        <v>16</v>
      </c>
    </row>
    <row r="70" spans="1:21" ht="42.75" customHeight="1" x14ac:dyDescent="0.25">
      <c r="A70" s="85" t="s">
        <v>161</v>
      </c>
      <c r="B70" s="51" t="s">
        <v>162</v>
      </c>
      <c r="C70" s="51"/>
      <c r="D70" s="51">
        <v>6</v>
      </c>
      <c r="E70" s="51"/>
      <c r="F70" s="51"/>
      <c r="G70" s="87"/>
      <c r="H70" s="68">
        <f>I70+J70</f>
        <v>85</v>
      </c>
      <c r="I70" s="68">
        <v>31</v>
      </c>
      <c r="J70" s="30">
        <f>SUM(N70:U70)</f>
        <v>54</v>
      </c>
      <c r="K70" s="32">
        <f>J70-L70</f>
        <v>18</v>
      </c>
      <c r="L70" s="32">
        <v>36</v>
      </c>
      <c r="M70" s="33"/>
      <c r="N70" s="32"/>
      <c r="O70" s="32"/>
      <c r="P70" s="32"/>
      <c r="Q70" s="32"/>
      <c r="R70" s="32">
        <v>20</v>
      </c>
      <c r="S70" s="32">
        <v>34</v>
      </c>
      <c r="T70" s="32"/>
      <c r="U70" s="96"/>
    </row>
    <row r="71" spans="1:21" ht="24.95" customHeight="1" x14ac:dyDescent="0.25">
      <c r="A71" s="85" t="s">
        <v>163</v>
      </c>
      <c r="B71" s="51" t="s">
        <v>164</v>
      </c>
      <c r="C71" s="51"/>
      <c r="D71" s="51">
        <v>8</v>
      </c>
      <c r="E71" s="51"/>
      <c r="F71" s="51"/>
      <c r="G71" s="87"/>
      <c r="H71" s="68">
        <f>I71+J71</f>
        <v>185</v>
      </c>
      <c r="I71" s="68">
        <v>63</v>
      </c>
      <c r="J71" s="30">
        <f>SUM(N71:U71)</f>
        <v>122</v>
      </c>
      <c r="K71" s="32">
        <f>J71-L71</f>
        <v>100</v>
      </c>
      <c r="L71" s="32">
        <v>22</v>
      </c>
      <c r="M71" s="33"/>
      <c r="N71" s="32"/>
      <c r="O71" s="32"/>
      <c r="P71" s="32"/>
      <c r="Q71" s="32"/>
      <c r="R71" s="32"/>
      <c r="S71" s="32"/>
      <c r="T71" s="32">
        <v>90</v>
      </c>
      <c r="U71" s="96">
        <v>32</v>
      </c>
    </row>
    <row r="72" spans="1:21" ht="24.95" customHeight="1" x14ac:dyDescent="0.25">
      <c r="A72" s="85" t="s">
        <v>165</v>
      </c>
      <c r="B72" s="51" t="s">
        <v>125</v>
      </c>
      <c r="C72" s="51"/>
      <c r="D72" s="51"/>
      <c r="E72" s="51">
        <v>4</v>
      </c>
      <c r="F72" s="51"/>
      <c r="G72" s="87"/>
      <c r="H72" s="68">
        <f>I72+J72</f>
        <v>36</v>
      </c>
      <c r="I72" s="68"/>
      <c r="J72" s="30">
        <f>SUM(N72:U72)</f>
        <v>36</v>
      </c>
      <c r="K72" s="97"/>
      <c r="L72" s="97"/>
      <c r="M72" s="33"/>
      <c r="N72" s="32"/>
      <c r="O72" s="32"/>
      <c r="P72" s="32"/>
      <c r="Q72" s="32">
        <v>36</v>
      </c>
      <c r="R72" s="32"/>
      <c r="S72" s="32"/>
      <c r="T72" s="32"/>
      <c r="U72" s="98"/>
    </row>
    <row r="73" spans="1:21" ht="39.75" customHeight="1" x14ac:dyDescent="0.25">
      <c r="A73" s="85" t="s">
        <v>166</v>
      </c>
      <c r="B73" s="51" t="s">
        <v>127</v>
      </c>
      <c r="C73" s="51"/>
      <c r="D73" s="51">
        <v>8</v>
      </c>
      <c r="E73" s="51"/>
      <c r="F73" s="51"/>
      <c r="G73" s="87"/>
      <c r="H73" s="68">
        <f>I73+J73</f>
        <v>216</v>
      </c>
      <c r="I73" s="68"/>
      <c r="J73" s="30">
        <f>SUM(N73:U73)</f>
        <v>216</v>
      </c>
      <c r="K73" s="97"/>
      <c r="L73" s="97"/>
      <c r="M73" s="33"/>
      <c r="N73" s="32"/>
      <c r="O73" s="32"/>
      <c r="P73" s="32"/>
      <c r="Q73" s="32"/>
      <c r="R73" s="32"/>
      <c r="S73" s="32">
        <v>144</v>
      </c>
      <c r="T73" s="96">
        <v>36</v>
      </c>
      <c r="U73" s="32">
        <v>36</v>
      </c>
    </row>
    <row r="74" spans="1:21" ht="24.95" customHeight="1" x14ac:dyDescent="0.25">
      <c r="A74" s="85"/>
      <c r="B74" s="51" t="s">
        <v>128</v>
      </c>
      <c r="C74" s="51">
        <v>8</v>
      </c>
      <c r="D74" s="51"/>
      <c r="E74" s="51"/>
      <c r="F74" s="51"/>
      <c r="G74" s="87"/>
      <c r="H74" s="68"/>
      <c r="I74" s="68"/>
      <c r="J74" s="30"/>
      <c r="K74" s="97"/>
      <c r="L74" s="97"/>
      <c r="M74" s="33"/>
      <c r="N74" s="32"/>
      <c r="O74" s="32"/>
      <c r="P74" s="32"/>
      <c r="Q74" s="32"/>
      <c r="R74" s="32"/>
      <c r="S74" s="32"/>
      <c r="T74" s="96"/>
      <c r="U74" s="32"/>
    </row>
    <row r="75" spans="1:21" ht="24.95" customHeight="1" x14ac:dyDescent="0.25">
      <c r="A75" s="82" t="s">
        <v>167</v>
      </c>
      <c r="B75" s="83" t="s">
        <v>168</v>
      </c>
      <c r="C75" s="83">
        <v>1</v>
      </c>
      <c r="D75" s="83">
        <v>2</v>
      </c>
      <c r="E75" s="83"/>
      <c r="F75" s="83">
        <v>1</v>
      </c>
      <c r="G75" s="99"/>
      <c r="H75" s="99">
        <f t="shared" ref="H75:U75" si="22">SUM(H76:H78)</f>
        <v>266</v>
      </c>
      <c r="I75" s="99">
        <f t="shared" si="22"/>
        <v>73</v>
      </c>
      <c r="J75" s="99">
        <f>SUM(J76:J78)</f>
        <v>193</v>
      </c>
      <c r="K75" s="99">
        <f t="shared" si="22"/>
        <v>68</v>
      </c>
      <c r="L75" s="99">
        <f t="shared" si="22"/>
        <v>78</v>
      </c>
      <c r="M75" s="99">
        <f t="shared" si="22"/>
        <v>11</v>
      </c>
      <c r="N75" s="99">
        <f t="shared" si="22"/>
        <v>0</v>
      </c>
      <c r="O75" s="99">
        <f t="shared" si="22"/>
        <v>0</v>
      </c>
      <c r="P75" s="99">
        <f t="shared" si="22"/>
        <v>0</v>
      </c>
      <c r="Q75" s="99">
        <f t="shared" si="22"/>
        <v>0</v>
      </c>
      <c r="R75" s="99">
        <f t="shared" si="22"/>
        <v>32</v>
      </c>
      <c r="S75" s="99">
        <f t="shared" si="22"/>
        <v>34</v>
      </c>
      <c r="T75" s="99">
        <f t="shared" si="22"/>
        <v>60</v>
      </c>
      <c r="U75" s="99">
        <f t="shared" si="22"/>
        <v>67</v>
      </c>
    </row>
    <row r="76" spans="1:21" ht="67.5" customHeight="1" x14ac:dyDescent="0.25">
      <c r="A76" s="85" t="s">
        <v>169</v>
      </c>
      <c r="B76" s="51" t="s">
        <v>170</v>
      </c>
      <c r="C76" s="51"/>
      <c r="D76" s="51">
        <v>8</v>
      </c>
      <c r="E76" s="51"/>
      <c r="F76" s="51">
        <v>8</v>
      </c>
      <c r="G76" s="87"/>
      <c r="H76" s="68">
        <f>J76+I76</f>
        <v>230</v>
      </c>
      <c r="I76" s="68">
        <v>73</v>
      </c>
      <c r="J76" s="30">
        <f>SUM(N76:U76)</f>
        <v>157</v>
      </c>
      <c r="K76" s="100">
        <f>J76-L76-M76</f>
        <v>68</v>
      </c>
      <c r="L76" s="100">
        <v>78</v>
      </c>
      <c r="M76" s="101">
        <v>11</v>
      </c>
      <c r="N76" s="32"/>
      <c r="O76" s="32"/>
      <c r="P76" s="32"/>
      <c r="Q76" s="32"/>
      <c r="R76" s="32">
        <v>32</v>
      </c>
      <c r="S76" s="32">
        <v>34</v>
      </c>
      <c r="T76" s="32">
        <v>60</v>
      </c>
      <c r="U76" s="96">
        <v>31</v>
      </c>
    </row>
    <row r="77" spans="1:21" ht="24.95" customHeight="1" x14ac:dyDescent="0.25">
      <c r="A77" s="85" t="s">
        <v>171</v>
      </c>
      <c r="B77" s="51" t="s">
        <v>125</v>
      </c>
      <c r="C77" s="51"/>
      <c r="D77" s="51"/>
      <c r="E77" s="51"/>
      <c r="F77" s="51"/>
      <c r="G77" s="87"/>
      <c r="H77" s="68">
        <v>0</v>
      </c>
      <c r="I77" s="68"/>
      <c r="J77" s="30">
        <f>SUM(N77:U77)</f>
        <v>0</v>
      </c>
      <c r="K77" s="68"/>
      <c r="L77" s="68"/>
      <c r="M77" s="33"/>
      <c r="N77" s="32"/>
      <c r="O77" s="32"/>
      <c r="P77" s="32"/>
      <c r="Q77" s="32"/>
      <c r="R77" s="32"/>
      <c r="S77" s="32"/>
      <c r="T77" s="32"/>
      <c r="U77" s="35"/>
    </row>
    <row r="78" spans="1:21" ht="51.75" customHeight="1" thickBot="1" x14ac:dyDescent="0.3">
      <c r="A78" s="85" t="s">
        <v>172</v>
      </c>
      <c r="B78" s="51" t="s">
        <v>173</v>
      </c>
      <c r="C78" s="51"/>
      <c r="D78" s="51">
        <v>8</v>
      </c>
      <c r="E78" s="51"/>
      <c r="F78" s="51"/>
      <c r="G78" s="87"/>
      <c r="H78" s="68">
        <f>J78+I78</f>
        <v>36</v>
      </c>
      <c r="I78" s="68"/>
      <c r="J78" s="30">
        <f>SUM(N78:U78)</f>
        <v>36</v>
      </c>
      <c r="K78" s="68"/>
      <c r="L78" s="68"/>
      <c r="M78" s="33"/>
      <c r="N78" s="32"/>
      <c r="O78" s="32"/>
      <c r="P78" s="32"/>
      <c r="Q78" s="32"/>
      <c r="R78" s="32"/>
      <c r="S78" s="32"/>
      <c r="T78" s="32"/>
      <c r="U78" s="32">
        <v>36</v>
      </c>
    </row>
    <row r="79" spans="1:21" ht="24.95" customHeight="1" thickBot="1" x14ac:dyDescent="0.3">
      <c r="A79" s="102"/>
      <c r="B79" s="103"/>
      <c r="C79" s="104"/>
      <c r="D79" s="104"/>
      <c r="E79" s="104"/>
      <c r="F79" s="104"/>
      <c r="G79" s="105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</row>
    <row r="80" spans="1:21" ht="24.95" customHeight="1" x14ac:dyDescent="0.25">
      <c r="A80" s="50"/>
      <c r="B80" s="51"/>
      <c r="C80" s="51"/>
      <c r="D80" s="51"/>
      <c r="E80" s="51"/>
      <c r="F80" s="51"/>
      <c r="G80" s="87"/>
      <c r="H80" s="68"/>
      <c r="I80" s="68"/>
      <c r="J80" s="107"/>
      <c r="K80" s="68"/>
      <c r="L80" s="68"/>
      <c r="M80" s="33"/>
      <c r="N80" s="32"/>
      <c r="O80" s="32"/>
      <c r="P80" s="32"/>
      <c r="Q80" s="32"/>
      <c r="R80" s="32"/>
      <c r="S80" s="108"/>
      <c r="T80" s="32"/>
      <c r="U80" s="35"/>
    </row>
    <row r="81" spans="1:21" ht="24.95" customHeight="1" x14ac:dyDescent="0.25">
      <c r="A81" s="85"/>
      <c r="B81" s="51"/>
      <c r="C81" s="51"/>
      <c r="D81" s="51"/>
      <c r="E81" s="51"/>
      <c r="F81" s="51"/>
      <c r="G81" s="87"/>
      <c r="H81" s="68"/>
      <c r="I81" s="68"/>
      <c r="J81" s="107"/>
      <c r="K81" s="68"/>
      <c r="L81" s="68"/>
      <c r="M81" s="33"/>
      <c r="N81" s="32"/>
      <c r="O81" s="32"/>
      <c r="P81" s="32"/>
      <c r="Q81" s="32"/>
      <c r="R81" s="32"/>
      <c r="S81" s="32"/>
      <c r="T81" s="32"/>
      <c r="U81" s="35"/>
    </row>
    <row r="82" spans="1:21" ht="24.95" customHeight="1" x14ac:dyDescent="0.25">
      <c r="A82" s="85"/>
      <c r="B82" s="51" t="s">
        <v>128</v>
      </c>
      <c r="C82" s="51">
        <v>8</v>
      </c>
      <c r="D82" s="51"/>
      <c r="E82" s="51"/>
      <c r="F82" s="51"/>
      <c r="G82" s="87"/>
      <c r="H82" s="68"/>
      <c r="I82" s="68"/>
      <c r="J82" s="107"/>
      <c r="K82" s="68"/>
      <c r="L82" s="68"/>
      <c r="M82" s="33"/>
      <c r="N82" s="32"/>
      <c r="O82" s="32"/>
      <c r="P82" s="32"/>
      <c r="Q82" s="32"/>
      <c r="R82" s="32"/>
      <c r="S82" s="32"/>
      <c r="T82" s="32"/>
      <c r="U82" s="35"/>
    </row>
    <row r="83" spans="1:21" ht="24.95" customHeight="1" x14ac:dyDescent="0.25">
      <c r="A83" s="109"/>
      <c r="B83" s="110" t="s">
        <v>174</v>
      </c>
      <c r="C83" s="110">
        <f>C8+C25</f>
        <v>18</v>
      </c>
      <c r="D83" s="110">
        <f>D8+D25</f>
        <v>32</v>
      </c>
      <c r="E83" s="110">
        <f>E8+E25</f>
        <v>4</v>
      </c>
      <c r="F83" s="110">
        <f>F8+F25</f>
        <v>3</v>
      </c>
      <c r="G83" s="110">
        <f>G8+G25</f>
        <v>12</v>
      </c>
      <c r="H83" s="111">
        <f>H8+H26+H32+H35</f>
        <v>7682.5</v>
      </c>
      <c r="I83" s="111">
        <f>I8+I26+I32+I35</f>
        <v>2354.5</v>
      </c>
      <c r="J83" s="111">
        <f>J8+J26+J32+J35</f>
        <v>5328</v>
      </c>
      <c r="K83" s="111">
        <f>K8+K25</f>
        <v>2551</v>
      </c>
      <c r="L83" s="111">
        <f t="shared" ref="L83:U83" si="23">L8+L25</f>
        <v>2171</v>
      </c>
      <c r="M83" s="111">
        <f t="shared" si="23"/>
        <v>57</v>
      </c>
      <c r="N83" s="111">
        <f t="shared" si="23"/>
        <v>612</v>
      </c>
      <c r="O83" s="111">
        <f t="shared" si="23"/>
        <v>792</v>
      </c>
      <c r="P83" s="111">
        <f t="shared" si="23"/>
        <v>612</v>
      </c>
      <c r="Q83" s="111">
        <f t="shared" si="23"/>
        <v>792</v>
      </c>
      <c r="R83" s="111">
        <f t="shared" si="23"/>
        <v>612</v>
      </c>
      <c r="S83" s="111">
        <f t="shared" si="23"/>
        <v>864</v>
      </c>
      <c r="T83" s="111">
        <f t="shared" si="23"/>
        <v>576</v>
      </c>
      <c r="U83" s="111">
        <f t="shared" si="23"/>
        <v>468</v>
      </c>
    </row>
    <row r="84" spans="1:21" ht="24.95" customHeight="1" x14ac:dyDescent="0.25">
      <c r="A84" s="26"/>
      <c r="B84" s="112" t="s">
        <v>175</v>
      </c>
      <c r="C84" s="113"/>
      <c r="D84" s="113"/>
      <c r="E84" s="113"/>
      <c r="F84" s="114"/>
      <c r="G84" s="112" t="s">
        <v>176</v>
      </c>
      <c r="H84" s="113"/>
      <c r="I84" s="114"/>
      <c r="J84" s="57"/>
      <c r="K84" s="34"/>
      <c r="L84" s="34"/>
      <c r="M84" s="33"/>
      <c r="N84" s="34"/>
      <c r="O84" s="34" t="s">
        <v>177</v>
      </c>
      <c r="P84" s="34"/>
      <c r="Q84" s="34" t="s">
        <v>177</v>
      </c>
      <c r="R84" s="34"/>
      <c r="S84" s="34" t="s">
        <v>178</v>
      </c>
      <c r="T84" s="34" t="s">
        <v>178</v>
      </c>
      <c r="U84" s="36" t="s">
        <v>178</v>
      </c>
    </row>
    <row r="85" spans="1:21" ht="24.95" customHeight="1" x14ac:dyDescent="0.25">
      <c r="A85" s="85" t="s">
        <v>179</v>
      </c>
      <c r="B85" s="115" t="s">
        <v>180</v>
      </c>
      <c r="C85" s="116"/>
      <c r="D85" s="116"/>
      <c r="E85" s="116"/>
      <c r="F85" s="117"/>
      <c r="G85" s="118" t="s">
        <v>181</v>
      </c>
      <c r="H85" s="119"/>
      <c r="I85" s="120"/>
      <c r="J85" s="30">
        <v>144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121">
        <v>144</v>
      </c>
    </row>
    <row r="86" spans="1:21" ht="24.95" customHeight="1" thickBot="1" x14ac:dyDescent="0.3">
      <c r="A86" s="85" t="s">
        <v>182</v>
      </c>
      <c r="B86" s="115" t="s">
        <v>183</v>
      </c>
      <c r="C86" s="116"/>
      <c r="D86" s="116"/>
      <c r="E86" s="116"/>
      <c r="F86" s="116"/>
      <c r="G86" s="116"/>
      <c r="H86" s="116"/>
      <c r="I86" s="117"/>
      <c r="J86" s="30">
        <f>J83+J85</f>
        <v>5472</v>
      </c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3"/>
    </row>
    <row r="87" spans="1:21" ht="24.95" customHeight="1" x14ac:dyDescent="0.25">
      <c r="A87" s="124"/>
      <c r="B87" s="125" t="s">
        <v>184</v>
      </c>
      <c r="C87" s="125"/>
      <c r="D87" s="125"/>
      <c r="E87" s="125"/>
      <c r="F87" s="125"/>
      <c r="G87" s="126"/>
      <c r="H87" s="34"/>
      <c r="I87" s="127"/>
      <c r="J87" s="128" t="s">
        <v>185</v>
      </c>
      <c r="K87" s="129"/>
      <c r="L87" s="129"/>
      <c r="M87" s="130"/>
      <c r="N87" s="131" t="s">
        <v>14</v>
      </c>
      <c r="O87" s="131"/>
      <c r="P87" s="131" t="s">
        <v>186</v>
      </c>
      <c r="Q87" s="131"/>
      <c r="R87" s="131" t="s">
        <v>187</v>
      </c>
      <c r="S87" s="131"/>
      <c r="T87" s="131" t="s">
        <v>188</v>
      </c>
      <c r="U87" s="132"/>
    </row>
    <row r="88" spans="1:21" ht="24.95" customHeight="1" x14ac:dyDescent="0.25">
      <c r="A88" s="133"/>
      <c r="B88" s="112" t="s">
        <v>189</v>
      </c>
      <c r="C88" s="113"/>
      <c r="D88" s="113"/>
      <c r="E88" s="113"/>
      <c r="F88" s="113"/>
      <c r="G88" s="113"/>
      <c r="H88" s="113"/>
      <c r="I88" s="134"/>
      <c r="J88" s="135"/>
      <c r="K88" s="136"/>
      <c r="L88" s="136"/>
      <c r="M88" s="137"/>
      <c r="N88" s="138" t="s">
        <v>190</v>
      </c>
      <c r="O88" s="138" t="s">
        <v>191</v>
      </c>
      <c r="P88" s="138" t="s">
        <v>192</v>
      </c>
      <c r="Q88" s="138" t="s">
        <v>193</v>
      </c>
      <c r="R88" s="138" t="s">
        <v>194</v>
      </c>
      <c r="S88" s="138" t="s">
        <v>195</v>
      </c>
      <c r="T88" s="138" t="s">
        <v>196</v>
      </c>
      <c r="U88" s="139" t="s">
        <v>197</v>
      </c>
    </row>
    <row r="89" spans="1:21" ht="24.95" customHeight="1" x14ac:dyDescent="0.25">
      <c r="A89" s="140"/>
      <c r="B89" s="141" t="s">
        <v>198</v>
      </c>
      <c r="C89" s="142"/>
      <c r="D89" s="142"/>
      <c r="E89" s="142"/>
      <c r="F89" s="142"/>
      <c r="G89" s="142"/>
      <c r="H89" s="142"/>
      <c r="I89" s="143"/>
      <c r="J89" s="135"/>
      <c r="K89" s="136"/>
      <c r="L89" s="136"/>
      <c r="M89" s="144">
        <f t="shared" ref="M89:M97" si="24">SUM(N89:U89)</f>
        <v>5328</v>
      </c>
      <c r="N89" s="145">
        <f>N83</f>
        <v>612</v>
      </c>
      <c r="O89" s="145">
        <f t="shared" ref="O89:U89" si="25">O83</f>
        <v>792</v>
      </c>
      <c r="P89" s="145">
        <f t="shared" si="25"/>
        <v>612</v>
      </c>
      <c r="Q89" s="145">
        <f t="shared" si="25"/>
        <v>792</v>
      </c>
      <c r="R89" s="145">
        <f t="shared" si="25"/>
        <v>612</v>
      </c>
      <c r="S89" s="145">
        <f t="shared" si="25"/>
        <v>864</v>
      </c>
      <c r="T89" s="145">
        <f t="shared" si="25"/>
        <v>576</v>
      </c>
      <c r="U89" s="146">
        <f t="shared" si="25"/>
        <v>468</v>
      </c>
    </row>
    <row r="90" spans="1:21" ht="24.95" customHeight="1" x14ac:dyDescent="0.25">
      <c r="A90" s="140"/>
      <c r="B90" s="147"/>
      <c r="C90" s="148"/>
      <c r="D90" s="148"/>
      <c r="E90" s="148"/>
      <c r="F90" s="148"/>
      <c r="G90" s="148"/>
      <c r="H90" s="148"/>
      <c r="I90" s="149"/>
      <c r="J90" s="135" t="s">
        <v>199</v>
      </c>
      <c r="K90" s="136"/>
      <c r="L90" s="136"/>
      <c r="M90" s="144">
        <f t="shared" si="24"/>
        <v>4824</v>
      </c>
      <c r="N90" s="145">
        <f>N8+N26+N32+N36+N51+N52+N57+N70+N71+N76</f>
        <v>612</v>
      </c>
      <c r="O90" s="145">
        <f t="shared" ref="O90:U90" si="26">O8+O26+O32+O36+O51+O52+O57+O70+O71+O76</f>
        <v>792</v>
      </c>
      <c r="P90" s="145">
        <f t="shared" si="26"/>
        <v>612</v>
      </c>
      <c r="Q90" s="145">
        <f t="shared" si="26"/>
        <v>756</v>
      </c>
      <c r="R90" s="145">
        <f t="shared" si="26"/>
        <v>576</v>
      </c>
      <c r="S90" s="145">
        <f t="shared" si="26"/>
        <v>612</v>
      </c>
      <c r="T90" s="145">
        <f t="shared" si="26"/>
        <v>540</v>
      </c>
      <c r="U90" s="145">
        <f t="shared" si="26"/>
        <v>324</v>
      </c>
    </row>
    <row r="91" spans="1:21" ht="24.95" customHeight="1" x14ac:dyDescent="0.25">
      <c r="A91" s="150"/>
      <c r="B91" s="112" t="s">
        <v>200</v>
      </c>
      <c r="C91" s="113"/>
      <c r="D91" s="113"/>
      <c r="E91" s="113"/>
      <c r="F91" s="113"/>
      <c r="G91" s="113"/>
      <c r="H91" s="113"/>
      <c r="I91" s="134"/>
      <c r="J91" s="151" t="s">
        <v>201</v>
      </c>
      <c r="K91" s="152"/>
      <c r="L91" s="152"/>
      <c r="M91" s="144">
        <f t="shared" si="24"/>
        <v>72</v>
      </c>
      <c r="N91" s="145">
        <f t="shared" ref="N91:U92" si="27">N77+N72+N53</f>
        <v>0</v>
      </c>
      <c r="O91" s="145">
        <f t="shared" si="27"/>
        <v>0</v>
      </c>
      <c r="P91" s="145">
        <f t="shared" si="27"/>
        <v>0</v>
      </c>
      <c r="Q91" s="145">
        <f t="shared" si="27"/>
        <v>36</v>
      </c>
      <c r="R91" s="145">
        <f t="shared" si="27"/>
        <v>36</v>
      </c>
      <c r="S91" s="145">
        <f t="shared" si="27"/>
        <v>0</v>
      </c>
      <c r="T91" s="145">
        <f t="shared" si="27"/>
        <v>0</v>
      </c>
      <c r="U91" s="146">
        <f t="shared" si="27"/>
        <v>0</v>
      </c>
    </row>
    <row r="92" spans="1:21" ht="24.95" customHeight="1" x14ac:dyDescent="0.25">
      <c r="A92" s="153">
        <v>4</v>
      </c>
      <c r="B92" s="154"/>
      <c r="C92" s="154"/>
      <c r="D92" s="154"/>
      <c r="E92" s="154"/>
      <c r="F92" s="154"/>
      <c r="G92" s="154"/>
      <c r="H92" s="154"/>
      <c r="I92" s="155"/>
      <c r="J92" s="156" t="s">
        <v>70</v>
      </c>
      <c r="K92" s="157"/>
      <c r="L92" s="157"/>
      <c r="M92" s="144">
        <f t="shared" si="24"/>
        <v>432</v>
      </c>
      <c r="N92" s="145">
        <f t="shared" si="27"/>
        <v>0</v>
      </c>
      <c r="O92" s="145">
        <f t="shared" si="27"/>
        <v>0</v>
      </c>
      <c r="P92" s="145">
        <f t="shared" si="27"/>
        <v>0</v>
      </c>
      <c r="Q92" s="145">
        <f t="shared" si="27"/>
        <v>0</v>
      </c>
      <c r="R92" s="145">
        <f t="shared" si="27"/>
        <v>0</v>
      </c>
      <c r="S92" s="145">
        <f t="shared" si="27"/>
        <v>252</v>
      </c>
      <c r="T92" s="145">
        <f t="shared" si="27"/>
        <v>36</v>
      </c>
      <c r="U92" s="146">
        <f t="shared" si="27"/>
        <v>144</v>
      </c>
    </row>
    <row r="93" spans="1:21" ht="28.5" customHeight="1" x14ac:dyDescent="0.25">
      <c r="A93" s="158"/>
      <c r="B93" s="159"/>
      <c r="C93" s="159"/>
      <c r="D93" s="159"/>
      <c r="E93" s="159"/>
      <c r="F93" s="159"/>
      <c r="G93" s="159"/>
      <c r="H93" s="159"/>
      <c r="I93" s="160"/>
      <c r="J93" s="156" t="s">
        <v>202</v>
      </c>
      <c r="K93" s="157"/>
      <c r="L93" s="157"/>
      <c r="M93" s="144">
        <f t="shared" si="24"/>
        <v>144</v>
      </c>
      <c r="N93" s="145"/>
      <c r="O93" s="145"/>
      <c r="P93" s="145"/>
      <c r="Q93" s="145"/>
      <c r="R93" s="145"/>
      <c r="S93" s="145"/>
      <c r="T93" s="145"/>
      <c r="U93" s="146">
        <v>144</v>
      </c>
    </row>
    <row r="94" spans="1:21" ht="24.95" customHeight="1" x14ac:dyDescent="0.3">
      <c r="A94" s="158"/>
      <c r="B94" s="159"/>
      <c r="C94" s="159"/>
      <c r="D94" s="159"/>
      <c r="E94" s="159"/>
      <c r="F94" s="159"/>
      <c r="G94" s="159"/>
      <c r="H94" s="159"/>
      <c r="I94" s="160"/>
      <c r="J94" s="156" t="s">
        <v>203</v>
      </c>
      <c r="K94" s="157"/>
      <c r="L94" s="157"/>
      <c r="M94" s="144">
        <f t="shared" si="24"/>
        <v>18</v>
      </c>
      <c r="N94" s="138"/>
      <c r="O94" s="138">
        <v>3</v>
      </c>
      <c r="P94" s="138"/>
      <c r="Q94" s="138">
        <v>5</v>
      </c>
      <c r="R94" s="138"/>
      <c r="S94" s="138">
        <v>3</v>
      </c>
      <c r="T94" s="138">
        <v>2</v>
      </c>
      <c r="U94" s="161">
        <v>5</v>
      </c>
    </row>
    <row r="95" spans="1:21" ht="24.95" customHeight="1" x14ac:dyDescent="0.25">
      <c r="A95" s="158"/>
      <c r="B95" s="159"/>
      <c r="C95" s="159"/>
      <c r="D95" s="159"/>
      <c r="E95" s="159"/>
      <c r="F95" s="159"/>
      <c r="G95" s="159"/>
      <c r="H95" s="159"/>
      <c r="I95" s="160"/>
      <c r="J95" s="162" t="s">
        <v>204</v>
      </c>
      <c r="K95" s="163"/>
      <c r="L95" s="163"/>
      <c r="M95" s="144">
        <f t="shared" si="24"/>
        <v>32</v>
      </c>
      <c r="N95" s="164"/>
      <c r="O95" s="164">
        <v>10</v>
      </c>
      <c r="P95" s="164">
        <v>1</v>
      </c>
      <c r="Q95" s="164">
        <v>5</v>
      </c>
      <c r="R95" s="164">
        <v>1</v>
      </c>
      <c r="S95" s="164">
        <v>7</v>
      </c>
      <c r="T95" s="165">
        <v>1</v>
      </c>
      <c r="U95" s="166">
        <v>7</v>
      </c>
    </row>
    <row r="96" spans="1:21" ht="24.95" customHeight="1" thickBot="1" x14ac:dyDescent="0.3">
      <c r="A96" s="158"/>
      <c r="B96" s="159"/>
      <c r="C96" s="159"/>
      <c r="D96" s="159"/>
      <c r="E96" s="159"/>
      <c r="F96" s="159"/>
      <c r="G96" s="159"/>
      <c r="H96" s="159"/>
      <c r="I96" s="160"/>
      <c r="J96" s="167" t="s">
        <v>205</v>
      </c>
      <c r="K96" s="168"/>
      <c r="L96" s="168"/>
      <c r="M96" s="169">
        <f t="shared" si="24"/>
        <v>2</v>
      </c>
      <c r="N96" s="170"/>
      <c r="O96" s="170"/>
      <c r="P96" s="170"/>
      <c r="Q96" s="170">
        <v>2</v>
      </c>
      <c r="R96" s="170"/>
      <c r="S96" s="170"/>
      <c r="T96" s="171"/>
      <c r="U96" s="172"/>
    </row>
    <row r="97" spans="1:21" ht="24.95" customHeight="1" thickBot="1" x14ac:dyDescent="0.35">
      <c r="A97" s="173"/>
      <c r="B97" s="174"/>
      <c r="C97" s="174"/>
      <c r="D97" s="174"/>
      <c r="E97" s="174"/>
      <c r="F97" s="174"/>
      <c r="G97" s="174"/>
      <c r="H97" s="174"/>
      <c r="I97" s="175"/>
      <c r="J97" s="167" t="s">
        <v>11</v>
      </c>
      <c r="K97" s="168"/>
      <c r="L97" s="168"/>
      <c r="M97" s="169">
        <f t="shared" si="24"/>
        <v>12</v>
      </c>
      <c r="N97" s="176"/>
      <c r="O97" s="176"/>
      <c r="P97" s="176"/>
      <c r="Q97" s="176">
        <v>1</v>
      </c>
      <c r="R97" s="176">
        <v>5</v>
      </c>
      <c r="S97" s="176">
        <v>3</v>
      </c>
      <c r="T97" s="177"/>
      <c r="U97" s="178">
        <v>3</v>
      </c>
    </row>
  </sheetData>
  <mergeCells count="44">
    <mergeCell ref="A92:I97"/>
    <mergeCell ref="J92:L92"/>
    <mergeCell ref="J93:L93"/>
    <mergeCell ref="J94:L94"/>
    <mergeCell ref="J95:L95"/>
    <mergeCell ref="J96:L96"/>
    <mergeCell ref="J97:L97"/>
    <mergeCell ref="R87:S87"/>
    <mergeCell ref="T87:U87"/>
    <mergeCell ref="A88:A91"/>
    <mergeCell ref="B88:I88"/>
    <mergeCell ref="B89:I90"/>
    <mergeCell ref="J90:L90"/>
    <mergeCell ref="B91:I91"/>
    <mergeCell ref="J91:L91"/>
    <mergeCell ref="B85:F85"/>
    <mergeCell ref="G85:I85"/>
    <mergeCell ref="B86:I86"/>
    <mergeCell ref="J87:L89"/>
    <mergeCell ref="N87:O87"/>
    <mergeCell ref="P87:Q87"/>
    <mergeCell ref="R4:S4"/>
    <mergeCell ref="T4:U4"/>
    <mergeCell ref="K5:K6"/>
    <mergeCell ref="L5:L6"/>
    <mergeCell ref="M5:M6"/>
    <mergeCell ref="B84:F84"/>
    <mergeCell ref="G84:I84"/>
    <mergeCell ref="N3:U3"/>
    <mergeCell ref="C4:C6"/>
    <mergeCell ref="D4:D6"/>
    <mergeCell ref="E4:E6"/>
    <mergeCell ref="F4:F6"/>
    <mergeCell ref="G4:G6"/>
    <mergeCell ref="J4:J6"/>
    <mergeCell ref="K4:M4"/>
    <mergeCell ref="N4:O4"/>
    <mergeCell ref="P4:Q4"/>
    <mergeCell ref="A3:A6"/>
    <mergeCell ref="B3:B6"/>
    <mergeCell ref="C3:G3"/>
    <mergeCell ref="H3:H6"/>
    <mergeCell ref="I3:I6"/>
    <mergeCell ref="J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2018-08-30T18:50:58Z</dcterms:created>
  <dcterms:modified xsi:type="dcterms:W3CDTF">2018-08-30T18:56:07Z</dcterms:modified>
</cp:coreProperties>
</file>